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E:\ANGIE\OFICINA ASESORA PLANEACION SGC\ESQUEMA PUBLICACIÓN\PUBLICACIÓN PAGINA WEB\2023\Octubre 2023\Proyectos Plan de acciòn 2020\"/>
    </mc:Choice>
  </mc:AlternateContent>
  <bookViews>
    <workbookView xWindow="-120" yWindow="-120" windowWidth="20730" windowHeight="11160" tabRatio="674" activeTab="6"/>
  </bookViews>
  <sheets>
    <sheet name="Meta 1 DED.SPI" sheetId="40" r:id="rId1"/>
    <sheet name="Meta 2 DED" sheetId="41" r:id="rId2"/>
    <sheet name="Meta 3 DED" sheetId="42" r:id="rId3"/>
    <sheet name="Meta 4 DED" sheetId="38" r:id="rId4"/>
    <sheet name="Meta 5 SPI" sheetId="39" r:id="rId5"/>
    <sheet name="Meta 6 SPI" sheetId="37" r:id="rId6"/>
    <sheet name="Meta 7 DED" sheetId="1" r:id="rId7"/>
    <sheet name="Seguimiento PDD" sheetId="36" r:id="rId8"/>
    <sheet name="Ponderación" sheetId="43" r:id="rId9"/>
    <sheet name="Hoja13" sheetId="32" state="hidden" r:id="rId10"/>
    <sheet name="Hoja1" sheetId="20" state="hidden" r:id="rId11"/>
  </sheets>
  <externalReferences>
    <externalReference r:id="rId12"/>
    <externalReference r:id="rId13"/>
    <externalReference r:id="rId14"/>
    <externalReference r:id="rId15"/>
    <externalReference r:id="rId16"/>
  </externalReferences>
  <definedNames>
    <definedName name="_xlnm.Print_Area" localSheetId="0">'Meta 1 DED.SPI'!$A$1:$AB$48</definedName>
    <definedName name="_xlnm.Print_Area" localSheetId="1">'Meta 2 DED'!$A$1:$AB$63</definedName>
    <definedName name="_xlnm.Print_Area" localSheetId="2">'Meta 3 DED'!$A$1:$AB$45</definedName>
    <definedName name="_xlnm.Print_Area" localSheetId="3">'Meta 4 DED'!$A$1:$AB$48</definedName>
    <definedName name="_xlnm.Print_Area" localSheetId="4">'Meta 5 SPI'!$A$1:$AB$42</definedName>
    <definedName name="_xlnm.Print_Area" localSheetId="5">'Meta 6 SPI'!$A$1:$AB$54</definedName>
    <definedName name="_xlnm.Print_Area" localSheetId="6">'Meta 7 DED'!$A$1:$AB$46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40" l="1"/>
  <c r="AC18" i="1"/>
  <c r="AC18" i="37"/>
  <c r="P54" i="37"/>
  <c r="P53" i="37"/>
  <c r="P52" i="37"/>
  <c r="P51" i="37"/>
  <c r="P50" i="37"/>
  <c r="P49" i="37"/>
  <c r="P48" i="37"/>
  <c r="P47" i="37"/>
  <c r="P46" i="37"/>
  <c r="P45" i="37"/>
  <c r="P44" i="37"/>
  <c r="P43" i="37"/>
  <c r="P42" i="37"/>
  <c r="P41" i="37"/>
  <c r="P40" i="37"/>
  <c r="P39" i="37"/>
  <c r="P38" i="37"/>
  <c r="P37" i="37"/>
  <c r="P36" i="37"/>
  <c r="P35" i="37"/>
  <c r="P34" i="37"/>
  <c r="AC18" i="39"/>
  <c r="P42" i="39"/>
  <c r="P41" i="39"/>
  <c r="P40" i="39"/>
  <c r="P39" i="39"/>
  <c r="P38" i="39"/>
  <c r="P37" i="39"/>
  <c r="P36" i="39"/>
  <c r="P35" i="39"/>
  <c r="P34" i="39"/>
  <c r="AC18" i="38"/>
  <c r="AC18" i="42"/>
  <c r="AC18" i="41"/>
  <c r="AC18" i="40"/>
  <c r="P38" i="40" l="1"/>
  <c r="B67" i="38"/>
  <c r="A67" i="38"/>
  <c r="B65" i="38"/>
  <c r="A65" i="38"/>
  <c r="B63" i="38"/>
  <c r="A63" i="38"/>
  <c r="B61" i="38"/>
  <c r="A61" i="38"/>
  <c r="B59" i="38"/>
  <c r="A59" i="38"/>
  <c r="P48" i="38"/>
  <c r="P47" i="38"/>
  <c r="P46" i="38"/>
  <c r="M68" i="38" s="1"/>
  <c r="P45" i="38"/>
  <c r="P44" i="38"/>
  <c r="P43" i="38"/>
  <c r="M66" i="38" s="1"/>
  <c r="P42" i="38"/>
  <c r="P41" i="38"/>
  <c r="P40" i="38"/>
  <c r="M64" i="38" s="1"/>
  <c r="P39" i="38"/>
  <c r="P38" i="38"/>
  <c r="P37" i="38"/>
  <c r="M62" i="38" s="1"/>
  <c r="P36" i="38"/>
  <c r="P35" i="38"/>
  <c r="P34" i="38"/>
  <c r="M60" i="38" s="1"/>
  <c r="B30" i="38"/>
  <c r="A30" i="38"/>
  <c r="A23" i="38"/>
  <c r="AA13" i="38"/>
  <c r="U13" i="38"/>
  <c r="C30" i="38" s="1"/>
  <c r="L61" i="38" l="1"/>
  <c r="G61" i="38"/>
  <c r="F62" i="38"/>
  <c r="O63" i="38"/>
  <c r="K62" i="38"/>
  <c r="E61" i="38"/>
  <c r="K61" i="38"/>
  <c r="D62" i="38"/>
  <c r="J62" i="38"/>
  <c r="O62" i="38"/>
  <c r="K63" i="38"/>
  <c r="N64" i="38"/>
  <c r="K65" i="38"/>
  <c r="N66" i="38"/>
  <c r="O65" i="38"/>
  <c r="H61" i="38"/>
  <c r="M61" i="38"/>
  <c r="G62" i="38"/>
  <c r="L62" i="38"/>
  <c r="F64" i="38"/>
  <c r="F66" i="38"/>
  <c r="D61" i="38"/>
  <c r="I61" i="38"/>
  <c r="O61" i="38"/>
  <c r="H62" i="38"/>
  <c r="N62" i="38"/>
  <c r="G63" i="38"/>
  <c r="J64" i="38"/>
  <c r="G65" i="38"/>
  <c r="J66" i="38"/>
  <c r="M69" i="38"/>
  <c r="M70" i="38" s="1"/>
  <c r="M30" i="38" s="1"/>
  <c r="G59" i="38"/>
  <c r="F60" i="38"/>
  <c r="F68" i="38"/>
  <c r="D59" i="38"/>
  <c r="H59" i="38"/>
  <c r="L59" i="38"/>
  <c r="G60" i="38"/>
  <c r="K60" i="38"/>
  <c r="O60" i="38"/>
  <c r="D63" i="38"/>
  <c r="H63" i="38"/>
  <c r="L63" i="38"/>
  <c r="G64" i="38"/>
  <c r="K64" i="38"/>
  <c r="O64" i="38"/>
  <c r="D65" i="38"/>
  <c r="H65" i="38"/>
  <c r="L65" i="38"/>
  <c r="G66" i="38"/>
  <c r="K66" i="38"/>
  <c r="O66" i="38"/>
  <c r="D67" i="38"/>
  <c r="H67" i="38"/>
  <c r="L67" i="38"/>
  <c r="G68" i="38"/>
  <c r="K68" i="38"/>
  <c r="O68" i="38"/>
  <c r="K59" i="38"/>
  <c r="J60" i="38"/>
  <c r="G67" i="38"/>
  <c r="O67" i="38"/>
  <c r="N68" i="38"/>
  <c r="E59" i="38"/>
  <c r="M59" i="38"/>
  <c r="H60" i="38"/>
  <c r="E63" i="38"/>
  <c r="M63" i="38"/>
  <c r="H64" i="38"/>
  <c r="I65" i="38"/>
  <c r="M65" i="38"/>
  <c r="D66" i="38"/>
  <c r="P66" i="38" s="1"/>
  <c r="H66" i="38"/>
  <c r="L66" i="38"/>
  <c r="E67" i="38"/>
  <c r="I67" i="38"/>
  <c r="M67" i="38"/>
  <c r="D68" i="38"/>
  <c r="H68" i="38"/>
  <c r="L68" i="38"/>
  <c r="O59" i="38"/>
  <c r="N60" i="38"/>
  <c r="K67" i="38"/>
  <c r="J68" i="38"/>
  <c r="I59" i="38"/>
  <c r="D60" i="38"/>
  <c r="L60" i="38"/>
  <c r="I63" i="38"/>
  <c r="D64" i="38"/>
  <c r="L64" i="38"/>
  <c r="E65" i="38"/>
  <c r="F59" i="38"/>
  <c r="J59" i="38"/>
  <c r="N59" i="38"/>
  <c r="E60" i="38"/>
  <c r="I60" i="38"/>
  <c r="F61" i="38"/>
  <c r="P61" i="38" s="1"/>
  <c r="J61" i="38"/>
  <c r="N61" i="38"/>
  <c r="E62" i="38"/>
  <c r="I62" i="38"/>
  <c r="F63" i="38"/>
  <c r="J63" i="38"/>
  <c r="N63" i="38"/>
  <c r="E64" i="38"/>
  <c r="I64" i="38"/>
  <c r="F65" i="38"/>
  <c r="J65" i="38"/>
  <c r="N65" i="38"/>
  <c r="E66" i="38"/>
  <c r="I66" i="38"/>
  <c r="F67" i="38"/>
  <c r="J67" i="38"/>
  <c r="N67" i="38"/>
  <c r="E68" i="38"/>
  <c r="I68" i="38"/>
  <c r="P62" i="38" l="1"/>
  <c r="N69" i="38"/>
  <c r="N70" i="38" s="1"/>
  <c r="N30" i="38" s="1"/>
  <c r="H69" i="38"/>
  <c r="H70" i="38" s="1"/>
  <c r="H30" i="38" s="1"/>
  <c r="J69" i="38"/>
  <c r="J70" i="38" s="1"/>
  <c r="J30" i="38" s="1"/>
  <c r="O69" i="38"/>
  <c r="O70" i="38" s="1"/>
  <c r="O30" i="38" s="1"/>
  <c r="E69" i="38"/>
  <c r="E70" i="38" s="1"/>
  <c r="E30" i="38" s="1"/>
  <c r="L69" i="38"/>
  <c r="L70" i="38" s="1"/>
  <c r="L30" i="38" s="1"/>
  <c r="P65" i="38"/>
  <c r="K69" i="38"/>
  <c r="K70" i="38" s="1"/>
  <c r="K30" i="38" s="1"/>
  <c r="P59" i="38"/>
  <c r="D69" i="38"/>
  <c r="D70" i="38" s="1"/>
  <c r="P60" i="38"/>
  <c r="P68" i="38"/>
  <c r="G69" i="38"/>
  <c r="G70" i="38" s="1"/>
  <c r="G30" i="38" s="1"/>
  <c r="I69" i="38"/>
  <c r="I70" i="38" s="1"/>
  <c r="I30" i="38" s="1"/>
  <c r="P64" i="38"/>
  <c r="P67" i="38"/>
  <c r="P63" i="38"/>
  <c r="F69" i="38"/>
  <c r="F70" i="38" s="1"/>
  <c r="F30" i="38" s="1"/>
  <c r="P70" i="38" l="1"/>
  <c r="D30" i="38"/>
  <c r="P30" i="38" s="1"/>
  <c r="P69" i="38"/>
  <c r="B60" i="1" l="1"/>
  <c r="A60" i="1"/>
  <c r="B58" i="1"/>
  <c r="A58" i="1"/>
  <c r="B56" i="1"/>
  <c r="A56" i="1"/>
  <c r="P42" i="1"/>
  <c r="P41" i="1"/>
  <c r="P40" i="1"/>
  <c r="N61" i="1" s="1"/>
  <c r="P39" i="1"/>
  <c r="P38" i="1"/>
  <c r="P37" i="1"/>
  <c r="N59" i="1" s="1"/>
  <c r="P36" i="1"/>
  <c r="P35" i="1"/>
  <c r="P34" i="1"/>
  <c r="N57" i="1" s="1"/>
  <c r="B30" i="1"/>
  <c r="A30" i="1"/>
  <c r="A23" i="1"/>
  <c r="AA13" i="1"/>
  <c r="U13" i="1"/>
  <c r="L60" i="1" l="1"/>
  <c r="G61" i="1"/>
  <c r="D60" i="1"/>
  <c r="H61" i="1"/>
  <c r="I60" i="1"/>
  <c r="O61" i="1"/>
  <c r="H56" i="1"/>
  <c r="O57" i="1"/>
  <c r="L56" i="1"/>
  <c r="G57" i="1"/>
  <c r="E60" i="1"/>
  <c r="M60" i="1"/>
  <c r="K61" i="1"/>
  <c r="D56" i="1"/>
  <c r="K57" i="1"/>
  <c r="H60" i="1"/>
  <c r="D61" i="1"/>
  <c r="L61" i="1"/>
  <c r="N62" i="1"/>
  <c r="N63" i="1" s="1"/>
  <c r="N30" i="1" s="1"/>
  <c r="D58" i="1"/>
  <c r="K59" i="1"/>
  <c r="E56" i="1"/>
  <c r="M56" i="1"/>
  <c r="H57" i="1"/>
  <c r="I58" i="1"/>
  <c r="D59" i="1"/>
  <c r="L59" i="1"/>
  <c r="F56" i="1"/>
  <c r="J56" i="1"/>
  <c r="N56" i="1"/>
  <c r="E57" i="1"/>
  <c r="I57" i="1"/>
  <c r="M57" i="1"/>
  <c r="F58" i="1"/>
  <c r="J58" i="1"/>
  <c r="N58" i="1"/>
  <c r="E59" i="1"/>
  <c r="I59" i="1"/>
  <c r="M59" i="1"/>
  <c r="F60" i="1"/>
  <c r="J60" i="1"/>
  <c r="N60" i="1"/>
  <c r="E61" i="1"/>
  <c r="I61" i="1"/>
  <c r="M61" i="1"/>
  <c r="H58" i="1"/>
  <c r="L58" i="1"/>
  <c r="G59" i="1"/>
  <c r="O59" i="1"/>
  <c r="I56" i="1"/>
  <c r="D57" i="1"/>
  <c r="L57" i="1"/>
  <c r="E58" i="1"/>
  <c r="M58" i="1"/>
  <c r="H59" i="1"/>
  <c r="G56" i="1"/>
  <c r="K56" i="1"/>
  <c r="O56" i="1"/>
  <c r="F57" i="1"/>
  <c r="J57" i="1"/>
  <c r="G58" i="1"/>
  <c r="K58" i="1"/>
  <c r="O58" i="1"/>
  <c r="F59" i="1"/>
  <c r="J59" i="1"/>
  <c r="G60" i="1"/>
  <c r="K60" i="1"/>
  <c r="O60" i="1"/>
  <c r="F61" i="1"/>
  <c r="J61" i="1"/>
  <c r="O62" i="1" l="1"/>
  <c r="O63" i="1" s="1"/>
  <c r="O30" i="1" s="1"/>
  <c r="K62" i="1"/>
  <c r="K63" i="1" s="1"/>
  <c r="K30" i="1" s="1"/>
  <c r="J62" i="1"/>
  <c r="J63" i="1" s="1"/>
  <c r="J30" i="1" s="1"/>
  <c r="L62" i="1"/>
  <c r="L63" i="1" s="1"/>
  <c r="L30" i="1" s="1"/>
  <c r="G62" i="1"/>
  <c r="G63" i="1" s="1"/>
  <c r="G30" i="1" s="1"/>
  <c r="P60" i="1"/>
  <c r="P61" i="1"/>
  <c r="P56" i="1"/>
  <c r="I62" i="1"/>
  <c r="I63" i="1" s="1"/>
  <c r="I30" i="1" s="1"/>
  <c r="H62" i="1"/>
  <c r="H63" i="1" s="1"/>
  <c r="H30" i="1" s="1"/>
  <c r="P58" i="1"/>
  <c r="F62" i="1"/>
  <c r="F63" i="1" s="1"/>
  <c r="F30" i="1" s="1"/>
  <c r="D62" i="1"/>
  <c r="D63" i="1" s="1"/>
  <c r="P57" i="1"/>
  <c r="E62" i="1"/>
  <c r="E63" i="1" s="1"/>
  <c r="E30" i="1" s="1"/>
  <c r="P59" i="1"/>
  <c r="M62" i="1"/>
  <c r="M63" i="1" s="1"/>
  <c r="M30" i="1" s="1"/>
  <c r="P62" i="1" l="1"/>
  <c r="P63" i="1"/>
  <c r="D30" i="1"/>
  <c r="P30" i="1" s="1"/>
  <c r="B62" i="42" l="1"/>
  <c r="A62" i="42"/>
  <c r="B60" i="42"/>
  <c r="A60" i="42"/>
  <c r="B58" i="42"/>
  <c r="A58" i="42"/>
  <c r="B56" i="42"/>
  <c r="A56" i="42"/>
  <c r="P45" i="42"/>
  <c r="P44" i="42"/>
  <c r="P43" i="42"/>
  <c r="N63" i="42" s="1"/>
  <c r="P42" i="42"/>
  <c r="P41" i="42"/>
  <c r="P40" i="42"/>
  <c r="N61" i="42" s="1"/>
  <c r="P39" i="42"/>
  <c r="P38" i="42"/>
  <c r="P37" i="42"/>
  <c r="N59" i="42" s="1"/>
  <c r="P36" i="42"/>
  <c r="P35" i="42"/>
  <c r="P34" i="42"/>
  <c r="N57" i="42" s="1"/>
  <c r="B30" i="42"/>
  <c r="A30" i="42"/>
  <c r="A23" i="42"/>
  <c r="AA13" i="42"/>
  <c r="U13" i="42"/>
  <c r="L56" i="42" l="1"/>
  <c r="H58" i="42"/>
  <c r="E59" i="42"/>
  <c r="M59" i="42"/>
  <c r="L62" i="42"/>
  <c r="G57" i="42"/>
  <c r="J58" i="42"/>
  <c r="G59" i="42"/>
  <c r="O59" i="42"/>
  <c r="G63" i="42"/>
  <c r="D56" i="42"/>
  <c r="K57" i="42"/>
  <c r="D58" i="42"/>
  <c r="L58" i="42"/>
  <c r="I59" i="42"/>
  <c r="D62" i="42"/>
  <c r="K63" i="42"/>
  <c r="H56" i="42"/>
  <c r="O57" i="42"/>
  <c r="F58" i="42"/>
  <c r="N58" i="42"/>
  <c r="K59" i="42"/>
  <c r="H62" i="42"/>
  <c r="O63" i="42"/>
  <c r="N64" i="42"/>
  <c r="N65" i="42" s="1"/>
  <c r="N30" i="42" s="1"/>
  <c r="D60" i="42"/>
  <c r="O61" i="42"/>
  <c r="E56" i="42"/>
  <c r="I56" i="42"/>
  <c r="M56" i="42"/>
  <c r="D57" i="42"/>
  <c r="H57" i="42"/>
  <c r="L57" i="42"/>
  <c r="E58" i="42"/>
  <c r="I58" i="42"/>
  <c r="M58" i="42"/>
  <c r="D59" i="42"/>
  <c r="H59" i="42"/>
  <c r="L59" i="42"/>
  <c r="E60" i="42"/>
  <c r="I60" i="42"/>
  <c r="M60" i="42"/>
  <c r="D61" i="42"/>
  <c r="H61" i="42"/>
  <c r="L61" i="42"/>
  <c r="E62" i="42"/>
  <c r="I62" i="42"/>
  <c r="M62" i="42"/>
  <c r="D63" i="42"/>
  <c r="H63" i="42"/>
  <c r="L63" i="42"/>
  <c r="H60" i="42"/>
  <c r="L60" i="42"/>
  <c r="G61" i="42"/>
  <c r="G64" i="42" s="1"/>
  <c r="G65" i="42" s="1"/>
  <c r="G30" i="42" s="1"/>
  <c r="K61" i="42"/>
  <c r="K64" i="42" s="1"/>
  <c r="K65" i="42" s="1"/>
  <c r="K30" i="42" s="1"/>
  <c r="F56" i="42"/>
  <c r="E57" i="42"/>
  <c r="F60" i="42"/>
  <c r="J60" i="42"/>
  <c r="N60" i="42"/>
  <c r="E61" i="42"/>
  <c r="I61" i="42"/>
  <c r="M61" i="42"/>
  <c r="F62" i="42"/>
  <c r="J62" i="42"/>
  <c r="N62" i="42"/>
  <c r="E63" i="42"/>
  <c r="I63" i="42"/>
  <c r="M63" i="42"/>
  <c r="J56" i="42"/>
  <c r="N56" i="42"/>
  <c r="I57" i="42"/>
  <c r="M57" i="42"/>
  <c r="G56" i="42"/>
  <c r="K56" i="42"/>
  <c r="O56" i="42"/>
  <c r="F57" i="42"/>
  <c r="J57" i="42"/>
  <c r="G58" i="42"/>
  <c r="K58" i="42"/>
  <c r="O58" i="42"/>
  <c r="F59" i="42"/>
  <c r="J59" i="42"/>
  <c r="G60" i="42"/>
  <c r="K60" i="42"/>
  <c r="O60" i="42"/>
  <c r="F61" i="42"/>
  <c r="J61" i="42"/>
  <c r="G62" i="42"/>
  <c r="K62" i="42"/>
  <c r="O62" i="42"/>
  <c r="F63" i="42"/>
  <c r="J63" i="42"/>
  <c r="O64" i="42" l="1"/>
  <c r="O65" i="42" s="1"/>
  <c r="O30" i="42" s="1"/>
  <c r="P56" i="42"/>
  <c r="P62" i="42"/>
  <c r="P58" i="42"/>
  <c r="J64" i="42"/>
  <c r="J65" i="42" s="1"/>
  <c r="J30" i="42" s="1"/>
  <c r="P60" i="42"/>
  <c r="F64" i="42"/>
  <c r="F65" i="42" s="1"/>
  <c r="M64" i="42"/>
  <c r="M65" i="42" s="1"/>
  <c r="M30" i="42" s="1"/>
  <c r="E64" i="42"/>
  <c r="E65" i="42" s="1"/>
  <c r="P63" i="42"/>
  <c r="P59" i="42"/>
  <c r="L64" i="42"/>
  <c r="L65" i="42" s="1"/>
  <c r="L30" i="42" s="1"/>
  <c r="I64" i="42"/>
  <c r="I65" i="42" s="1"/>
  <c r="I30" i="42" s="1"/>
  <c r="H64" i="42"/>
  <c r="H65" i="42" s="1"/>
  <c r="H30" i="42" s="1"/>
  <c r="P61" i="42"/>
  <c r="D64" i="42"/>
  <c r="D65" i="42" s="1"/>
  <c r="P57" i="42"/>
  <c r="P65" i="42" l="1"/>
  <c r="D30" i="42"/>
  <c r="P30" i="42" s="1"/>
  <c r="P64" i="42"/>
  <c r="B30" i="37" l="1"/>
  <c r="A30" i="37"/>
  <c r="A23" i="37"/>
  <c r="B30" i="39"/>
  <c r="A30" i="39"/>
  <c r="A23" i="39"/>
  <c r="P42" i="40"/>
  <c r="P41" i="40"/>
  <c r="P40" i="40"/>
  <c r="B92" i="41" l="1"/>
  <c r="A92" i="41"/>
  <c r="B90" i="41"/>
  <c r="A90" i="41"/>
  <c r="B88" i="41"/>
  <c r="A88" i="41"/>
  <c r="B86" i="41"/>
  <c r="A86" i="41"/>
  <c r="B84" i="41"/>
  <c r="A84" i="41"/>
  <c r="B82" i="41"/>
  <c r="A82" i="41"/>
  <c r="B80" i="41"/>
  <c r="A80" i="41"/>
  <c r="B78" i="41"/>
  <c r="A78" i="41"/>
  <c r="B76" i="41"/>
  <c r="A76" i="41"/>
  <c r="B74" i="41"/>
  <c r="A74" i="41"/>
  <c r="P63" i="41"/>
  <c r="P62" i="41"/>
  <c r="P61" i="41"/>
  <c r="O93" i="41" s="1"/>
  <c r="P60" i="41"/>
  <c r="P59" i="41"/>
  <c r="P58" i="41"/>
  <c r="M91" i="41" s="1"/>
  <c r="P57" i="41"/>
  <c r="P56" i="41"/>
  <c r="P55" i="41"/>
  <c r="O89" i="41" s="1"/>
  <c r="P54" i="41"/>
  <c r="P53" i="41"/>
  <c r="P52" i="41"/>
  <c r="O87" i="41" s="1"/>
  <c r="P51" i="41"/>
  <c r="P50" i="41"/>
  <c r="P49" i="41"/>
  <c r="M85" i="41" s="1"/>
  <c r="P48" i="41"/>
  <c r="P47" i="41"/>
  <c r="P46" i="41"/>
  <c r="O83" i="41" s="1"/>
  <c r="P45" i="41"/>
  <c r="P44" i="41"/>
  <c r="P43" i="41"/>
  <c r="O81" i="41" s="1"/>
  <c r="P42" i="41"/>
  <c r="P41" i="41"/>
  <c r="P40" i="41"/>
  <c r="O79" i="41" s="1"/>
  <c r="P39" i="41"/>
  <c r="P38" i="41"/>
  <c r="P37" i="41"/>
  <c r="O77" i="41" s="1"/>
  <c r="P36" i="41"/>
  <c r="P35" i="41"/>
  <c r="P34" i="41"/>
  <c r="M75" i="41" s="1"/>
  <c r="B30" i="41"/>
  <c r="A30" i="41"/>
  <c r="A23" i="41"/>
  <c r="AA13" i="41"/>
  <c r="U13" i="41"/>
  <c r="C30" i="41" s="1"/>
  <c r="B67" i="40"/>
  <c r="A67" i="40"/>
  <c r="B65" i="40"/>
  <c r="A65" i="40"/>
  <c r="B63" i="40"/>
  <c r="A63" i="40"/>
  <c r="B61" i="40"/>
  <c r="A61" i="40"/>
  <c r="B59" i="40"/>
  <c r="A59" i="40"/>
  <c r="P48" i="40"/>
  <c r="P47" i="40"/>
  <c r="P46" i="40"/>
  <c r="N68" i="40" s="1"/>
  <c r="P45" i="40"/>
  <c r="P44" i="40"/>
  <c r="P43" i="40"/>
  <c r="N66" i="40" s="1"/>
  <c r="N64" i="40"/>
  <c r="P39" i="40"/>
  <c r="P37" i="40"/>
  <c r="N62" i="40" s="1"/>
  <c r="P35" i="40"/>
  <c r="P34" i="40"/>
  <c r="N60" i="40" s="1"/>
  <c r="A30" i="40"/>
  <c r="A23" i="40"/>
  <c r="AA13" i="40"/>
  <c r="U13" i="40"/>
  <c r="C30" i="40" s="1"/>
  <c r="F74" i="41" l="1"/>
  <c r="J74" i="41"/>
  <c r="N74" i="41"/>
  <c r="F75" i="41"/>
  <c r="J75" i="41"/>
  <c r="N75" i="41"/>
  <c r="D76" i="41"/>
  <c r="H76" i="41"/>
  <c r="L76" i="41"/>
  <c r="D77" i="41"/>
  <c r="H77" i="41"/>
  <c r="L77" i="41"/>
  <c r="M78" i="41"/>
  <c r="D82" i="41"/>
  <c r="H82" i="41"/>
  <c r="L82" i="41"/>
  <c r="D83" i="41"/>
  <c r="H83" i="41"/>
  <c r="L83" i="41"/>
  <c r="F84" i="41"/>
  <c r="J84" i="41"/>
  <c r="N84" i="41"/>
  <c r="F85" i="41"/>
  <c r="J85" i="41"/>
  <c r="N85" i="41"/>
  <c r="E86" i="41"/>
  <c r="H87" i="41"/>
  <c r="F90" i="41"/>
  <c r="J90" i="41"/>
  <c r="N90" i="41"/>
  <c r="F91" i="41"/>
  <c r="J91" i="41"/>
  <c r="N91" i="41"/>
  <c r="D92" i="41"/>
  <c r="H92" i="41"/>
  <c r="L92" i="41"/>
  <c r="D93" i="41"/>
  <c r="H93" i="41"/>
  <c r="L93" i="41"/>
  <c r="G74" i="41"/>
  <c r="K74" i="41"/>
  <c r="O74" i="41"/>
  <c r="G75" i="41"/>
  <c r="K75" i="41"/>
  <c r="O75" i="41"/>
  <c r="E76" i="41"/>
  <c r="I76" i="41"/>
  <c r="M76" i="41"/>
  <c r="E77" i="41"/>
  <c r="I77" i="41"/>
  <c r="M77" i="41"/>
  <c r="D79" i="41"/>
  <c r="E82" i="41"/>
  <c r="I82" i="41"/>
  <c r="M82" i="41"/>
  <c r="E83" i="41"/>
  <c r="I83" i="41"/>
  <c r="M83" i="41"/>
  <c r="G84" i="41"/>
  <c r="K84" i="41"/>
  <c r="O84" i="41"/>
  <c r="G85" i="41"/>
  <c r="K85" i="41"/>
  <c r="O85" i="41"/>
  <c r="I86" i="41"/>
  <c r="L87" i="41"/>
  <c r="G90" i="41"/>
  <c r="K90" i="41"/>
  <c r="O90" i="41"/>
  <c r="G91" i="41"/>
  <c r="K91" i="41"/>
  <c r="O91" i="41"/>
  <c r="O94" i="41" s="1"/>
  <c r="O95" i="41" s="1"/>
  <c r="O30" i="41" s="1"/>
  <c r="E92" i="41"/>
  <c r="I92" i="41"/>
  <c r="M92" i="41"/>
  <c r="E93" i="41"/>
  <c r="I93" i="41"/>
  <c r="M93" i="41"/>
  <c r="D74" i="41"/>
  <c r="H74" i="41"/>
  <c r="L74" i="41"/>
  <c r="D75" i="41"/>
  <c r="H75" i="41"/>
  <c r="L75" i="41"/>
  <c r="F76" i="41"/>
  <c r="J76" i="41"/>
  <c r="N76" i="41"/>
  <c r="F77" i="41"/>
  <c r="J77" i="41"/>
  <c r="N77" i="41"/>
  <c r="E78" i="41"/>
  <c r="H79" i="41"/>
  <c r="F82" i="41"/>
  <c r="J82" i="41"/>
  <c r="N82" i="41"/>
  <c r="F83" i="41"/>
  <c r="J83" i="41"/>
  <c r="N83" i="41"/>
  <c r="D84" i="41"/>
  <c r="H84" i="41"/>
  <c r="L84" i="41"/>
  <c r="D85" i="41"/>
  <c r="H85" i="41"/>
  <c r="L85" i="41"/>
  <c r="M86" i="41"/>
  <c r="D90" i="41"/>
  <c r="H90" i="41"/>
  <c r="L90" i="41"/>
  <c r="D91" i="41"/>
  <c r="H91" i="41"/>
  <c r="L91" i="41"/>
  <c r="F92" i="41"/>
  <c r="J92" i="41"/>
  <c r="N92" i="41"/>
  <c r="F93" i="41"/>
  <c r="J93" i="41"/>
  <c r="N93" i="41"/>
  <c r="E74" i="41"/>
  <c r="I74" i="41"/>
  <c r="M74" i="41"/>
  <c r="E75" i="41"/>
  <c r="I75" i="41"/>
  <c r="G76" i="41"/>
  <c r="K76" i="41"/>
  <c r="O76" i="41"/>
  <c r="G77" i="41"/>
  <c r="K77" i="41"/>
  <c r="I78" i="41"/>
  <c r="L79" i="41"/>
  <c r="G82" i="41"/>
  <c r="K82" i="41"/>
  <c r="O82" i="41"/>
  <c r="G83" i="41"/>
  <c r="K83" i="41"/>
  <c r="E84" i="41"/>
  <c r="I84" i="41"/>
  <c r="M84" i="41"/>
  <c r="E85" i="41"/>
  <c r="I85" i="41"/>
  <c r="D87" i="41"/>
  <c r="E90" i="41"/>
  <c r="I90" i="41"/>
  <c r="M90" i="41"/>
  <c r="E91" i="41"/>
  <c r="I91" i="41"/>
  <c r="G92" i="41"/>
  <c r="K92" i="41"/>
  <c r="O92" i="41"/>
  <c r="G93" i="41"/>
  <c r="K93" i="41"/>
  <c r="D81" i="41"/>
  <c r="L81" i="41"/>
  <c r="M88" i="41"/>
  <c r="F78" i="41"/>
  <c r="J78" i="41"/>
  <c r="N78" i="41"/>
  <c r="E79" i="41"/>
  <c r="I79" i="41"/>
  <c r="M79" i="41"/>
  <c r="F80" i="41"/>
  <c r="J80" i="41"/>
  <c r="N80" i="41"/>
  <c r="E81" i="41"/>
  <c r="I81" i="41"/>
  <c r="M81" i="41"/>
  <c r="F86" i="41"/>
  <c r="J86" i="41"/>
  <c r="N86" i="41"/>
  <c r="E87" i="41"/>
  <c r="I87" i="41"/>
  <c r="M87" i="41"/>
  <c r="F88" i="41"/>
  <c r="J88" i="41"/>
  <c r="N88" i="41"/>
  <c r="E89" i="41"/>
  <c r="I89" i="41"/>
  <c r="M89" i="41"/>
  <c r="I80" i="41"/>
  <c r="H81" i="41"/>
  <c r="E88" i="41"/>
  <c r="D89" i="41"/>
  <c r="G78" i="41"/>
  <c r="K78" i="41"/>
  <c r="O78" i="41"/>
  <c r="F79" i="41"/>
  <c r="J79" i="41"/>
  <c r="N79" i="41"/>
  <c r="G80" i="41"/>
  <c r="K80" i="41"/>
  <c r="O80" i="41"/>
  <c r="F81" i="41"/>
  <c r="J81" i="41"/>
  <c r="N81" i="41"/>
  <c r="G86" i="41"/>
  <c r="K86" i="41"/>
  <c r="O86" i="41"/>
  <c r="F87" i="41"/>
  <c r="J87" i="41"/>
  <c r="N87" i="41"/>
  <c r="G88" i="41"/>
  <c r="K88" i="41"/>
  <c r="O88" i="41"/>
  <c r="F89" i="41"/>
  <c r="J89" i="41"/>
  <c r="N89" i="41"/>
  <c r="E80" i="41"/>
  <c r="M80" i="41"/>
  <c r="I88" i="41"/>
  <c r="H89" i="41"/>
  <c r="L89" i="41"/>
  <c r="D78" i="41"/>
  <c r="H78" i="41"/>
  <c r="L78" i="41"/>
  <c r="G79" i="41"/>
  <c r="K79" i="41"/>
  <c r="D80" i="41"/>
  <c r="H80" i="41"/>
  <c r="L80" i="41"/>
  <c r="G81" i="41"/>
  <c r="K81" i="41"/>
  <c r="D86" i="41"/>
  <c r="H86" i="41"/>
  <c r="L86" i="41"/>
  <c r="G87" i="41"/>
  <c r="K87" i="41"/>
  <c r="D88" i="41"/>
  <c r="H88" i="41"/>
  <c r="L88" i="41"/>
  <c r="G89" i="41"/>
  <c r="K89" i="41"/>
  <c r="N69" i="40"/>
  <c r="N70" i="40" s="1"/>
  <c r="N30" i="40" s="1"/>
  <c r="D63" i="40"/>
  <c r="L63" i="40"/>
  <c r="I64" i="40"/>
  <c r="F63" i="40"/>
  <c r="N63" i="40"/>
  <c r="K64" i="40"/>
  <c r="H63" i="40"/>
  <c r="E64" i="40"/>
  <c r="M64" i="40"/>
  <c r="J63" i="40"/>
  <c r="G64" i="40"/>
  <c r="O64" i="40"/>
  <c r="D59" i="40"/>
  <c r="F59" i="40"/>
  <c r="H59" i="40"/>
  <c r="J59" i="40"/>
  <c r="L59" i="40"/>
  <c r="N59" i="40"/>
  <c r="E60" i="40"/>
  <c r="G60" i="40"/>
  <c r="I60" i="40"/>
  <c r="K60" i="40"/>
  <c r="M60" i="40"/>
  <c r="O60" i="40"/>
  <c r="D61" i="40"/>
  <c r="F61" i="40"/>
  <c r="H61" i="40"/>
  <c r="J61" i="40"/>
  <c r="L61" i="40"/>
  <c r="N61" i="40"/>
  <c r="E62" i="40"/>
  <c r="G62" i="40"/>
  <c r="I62" i="40"/>
  <c r="K62" i="40"/>
  <c r="M62" i="40"/>
  <c r="O62" i="40"/>
  <c r="D65" i="40"/>
  <c r="F65" i="40"/>
  <c r="H65" i="40"/>
  <c r="J65" i="40"/>
  <c r="L65" i="40"/>
  <c r="N65" i="40"/>
  <c r="E66" i="40"/>
  <c r="G66" i="40"/>
  <c r="I66" i="40"/>
  <c r="K66" i="40"/>
  <c r="M66" i="40"/>
  <c r="O66" i="40"/>
  <c r="D67" i="40"/>
  <c r="F67" i="40"/>
  <c r="H67" i="40"/>
  <c r="J67" i="40"/>
  <c r="L67" i="40"/>
  <c r="N67" i="40"/>
  <c r="E68" i="40"/>
  <c r="G68" i="40"/>
  <c r="I68" i="40"/>
  <c r="K68" i="40"/>
  <c r="M68" i="40"/>
  <c r="O68" i="40"/>
  <c r="E59" i="40"/>
  <c r="G59" i="40"/>
  <c r="I59" i="40"/>
  <c r="K59" i="40"/>
  <c r="M59" i="40"/>
  <c r="O59" i="40"/>
  <c r="D60" i="40"/>
  <c r="F60" i="40"/>
  <c r="H60" i="40"/>
  <c r="J60" i="40"/>
  <c r="L60" i="40"/>
  <c r="E61" i="40"/>
  <c r="G61" i="40"/>
  <c r="I61" i="40"/>
  <c r="K61" i="40"/>
  <c r="M61" i="40"/>
  <c r="O61" i="40"/>
  <c r="D62" i="40"/>
  <c r="F62" i="40"/>
  <c r="H62" i="40"/>
  <c r="J62" i="40"/>
  <c r="L62" i="40"/>
  <c r="E63" i="40"/>
  <c r="G63" i="40"/>
  <c r="I63" i="40"/>
  <c r="K63" i="40"/>
  <c r="M63" i="40"/>
  <c r="O63" i="40"/>
  <c r="D64" i="40"/>
  <c r="F64" i="40"/>
  <c r="H64" i="40"/>
  <c r="J64" i="40"/>
  <c r="L64" i="40"/>
  <c r="E65" i="40"/>
  <c r="G65" i="40"/>
  <c r="I65" i="40"/>
  <c r="K65" i="40"/>
  <c r="M65" i="40"/>
  <c r="O65" i="40"/>
  <c r="D66" i="40"/>
  <c r="F66" i="40"/>
  <c r="H66" i="40"/>
  <c r="J66" i="40"/>
  <c r="L66" i="40"/>
  <c r="E67" i="40"/>
  <c r="G67" i="40"/>
  <c r="I67" i="40"/>
  <c r="K67" i="40"/>
  <c r="M67" i="40"/>
  <c r="O67" i="40"/>
  <c r="D68" i="40"/>
  <c r="F68" i="40"/>
  <c r="H68" i="40"/>
  <c r="J68" i="40"/>
  <c r="L68" i="40"/>
  <c r="H94" i="41" l="1"/>
  <c r="H95" i="41" s="1"/>
  <c r="H30" i="41" s="1"/>
  <c r="N94" i="41"/>
  <c r="N95" i="41" s="1"/>
  <c r="N30" i="41" s="1"/>
  <c r="M94" i="41"/>
  <c r="M95" i="41" s="1"/>
  <c r="M30" i="41" s="1"/>
  <c r="J94" i="41"/>
  <c r="J95" i="41" s="1"/>
  <c r="J30" i="41" s="1"/>
  <c r="I94" i="41"/>
  <c r="I95" i="41" s="1"/>
  <c r="I30" i="41" s="1"/>
  <c r="F94" i="41"/>
  <c r="F95" i="41" s="1"/>
  <c r="L94" i="41"/>
  <c r="L95" i="41" s="1"/>
  <c r="L30" i="41" s="1"/>
  <c r="P87" i="41"/>
  <c r="P84" i="41"/>
  <c r="P74" i="41"/>
  <c r="P76" i="41"/>
  <c r="P80" i="41"/>
  <c r="P90" i="41"/>
  <c r="P85" i="41"/>
  <c r="P75" i="41"/>
  <c r="P92" i="41"/>
  <c r="P82" i="41"/>
  <c r="P77" i="41"/>
  <c r="P91" i="41"/>
  <c r="P93" i="41"/>
  <c r="P83" i="41"/>
  <c r="P79" i="41"/>
  <c r="E94" i="41"/>
  <c r="E95" i="41" s="1"/>
  <c r="E30" i="41" s="1"/>
  <c r="P78" i="41"/>
  <c r="K94" i="41"/>
  <c r="K95" i="41" s="1"/>
  <c r="K30" i="41" s="1"/>
  <c r="P81" i="41"/>
  <c r="P88" i="41"/>
  <c r="G94" i="41"/>
  <c r="G95" i="41" s="1"/>
  <c r="G30" i="41" s="1"/>
  <c r="P86" i="41"/>
  <c r="P89" i="41"/>
  <c r="D94" i="41"/>
  <c r="D95" i="41" s="1"/>
  <c r="P63" i="40"/>
  <c r="P68" i="40"/>
  <c r="P64" i="40"/>
  <c r="L69" i="40"/>
  <c r="L70" i="40" s="1"/>
  <c r="L30" i="40" s="1"/>
  <c r="H69" i="40"/>
  <c r="H70" i="40" s="1"/>
  <c r="H30" i="40" s="1"/>
  <c r="P60" i="40"/>
  <c r="D69" i="40"/>
  <c r="D70" i="40" s="1"/>
  <c r="P67" i="40"/>
  <c r="P65" i="40"/>
  <c r="P61" i="40"/>
  <c r="M69" i="40"/>
  <c r="M70" i="40" s="1"/>
  <c r="M30" i="40" s="1"/>
  <c r="I69" i="40"/>
  <c r="I70" i="40" s="1"/>
  <c r="I30" i="40" s="1"/>
  <c r="E69" i="40"/>
  <c r="E70" i="40" s="1"/>
  <c r="E30" i="40" s="1"/>
  <c r="P59" i="40"/>
  <c r="P66" i="40"/>
  <c r="P62" i="40"/>
  <c r="J69" i="40"/>
  <c r="J70" i="40" s="1"/>
  <c r="J30" i="40" s="1"/>
  <c r="F69" i="40"/>
  <c r="F70" i="40" s="1"/>
  <c r="F30" i="40" s="1"/>
  <c r="O69" i="40"/>
  <c r="O70" i="40" s="1"/>
  <c r="O30" i="40" s="1"/>
  <c r="K69" i="40"/>
  <c r="K70" i="40" s="1"/>
  <c r="K30" i="40" s="1"/>
  <c r="G69" i="40"/>
  <c r="G70" i="40" s="1"/>
  <c r="G30" i="40" s="1"/>
  <c r="P94" i="41" l="1"/>
  <c r="Q94" i="41"/>
  <c r="P95" i="41"/>
  <c r="D30" i="41"/>
  <c r="P30" i="41" s="1"/>
  <c r="P70" i="40"/>
  <c r="D30" i="40"/>
  <c r="P30" i="40" s="1"/>
  <c r="AC30" i="40" s="1"/>
  <c r="P69" i="40"/>
  <c r="I10" i="43" l="1"/>
  <c r="G10" i="43"/>
  <c r="B76" i="37"/>
  <c r="A76" i="37"/>
  <c r="B74" i="37"/>
  <c r="A74" i="37"/>
  <c r="B72" i="37"/>
  <c r="A72" i="37"/>
  <c r="B70" i="37"/>
  <c r="A70" i="37"/>
  <c r="B68" i="37"/>
  <c r="A68" i="37"/>
  <c r="B66" i="37"/>
  <c r="A66" i="37"/>
  <c r="B64" i="37"/>
  <c r="A64" i="37"/>
  <c r="C33" i="43"/>
  <c r="R9" i="36"/>
  <c r="U13" i="37"/>
  <c r="C30" i="37" s="1"/>
  <c r="U13" i="39"/>
  <c r="C30" i="39" s="1"/>
  <c r="B57" i="39"/>
  <c r="A57" i="39"/>
  <c r="B55" i="39"/>
  <c r="A55" i="39"/>
  <c r="B53" i="39"/>
  <c r="A53" i="39"/>
  <c r="C10" i="43"/>
  <c r="D4" i="43" s="1"/>
  <c r="N4" i="20"/>
  <c r="N3" i="20"/>
  <c r="F8" i="20"/>
  <c r="F7" i="20"/>
  <c r="J7" i="20"/>
  <c r="J6" i="20"/>
  <c r="J5" i="20"/>
  <c r="J4" i="20"/>
  <c r="J3" i="20"/>
  <c r="F6" i="20"/>
  <c r="F5" i="20"/>
  <c r="F4" i="20"/>
  <c r="F3" i="20"/>
  <c r="K57" i="39"/>
  <c r="J57" i="39"/>
  <c r="E57" i="39"/>
  <c r="D58" i="39"/>
  <c r="D53" i="39"/>
  <c r="I54" i="39"/>
  <c r="I56" i="39"/>
  <c r="M54" i="39"/>
  <c r="L54" i="39"/>
  <c r="O53" i="39"/>
  <c r="F53" i="39"/>
  <c r="H56" i="39"/>
  <c r="L55" i="39"/>
  <c r="D55" i="39"/>
  <c r="O56" i="39"/>
  <c r="G56" i="39"/>
  <c r="K55" i="39"/>
  <c r="N56" i="39"/>
  <c r="F56" i="39"/>
  <c r="J55" i="39"/>
  <c r="M56" i="39"/>
  <c r="E56" i="39"/>
  <c r="I55" i="39"/>
  <c r="L56" i="39"/>
  <c r="D56" i="39"/>
  <c r="H55" i="39"/>
  <c r="K56" i="39"/>
  <c r="O55" i="39"/>
  <c r="G55" i="39"/>
  <c r="J56" i="39"/>
  <c r="N55" i="39"/>
  <c r="F55" i="39"/>
  <c r="M55" i="39"/>
  <c r="E55" i="39"/>
  <c r="D3" i="43"/>
  <c r="O69" i="37"/>
  <c r="G69" i="37"/>
  <c r="K68" i="37"/>
  <c r="N69" i="37"/>
  <c r="F69" i="37"/>
  <c r="J68" i="37"/>
  <c r="M69" i="37"/>
  <c r="E69" i="37"/>
  <c r="I68" i="37"/>
  <c r="H69" i="37"/>
  <c r="L69" i="37"/>
  <c r="D69" i="37"/>
  <c r="H68" i="37"/>
  <c r="J69" i="37"/>
  <c r="L68" i="37"/>
  <c r="K69" i="37"/>
  <c r="O68" i="37"/>
  <c r="G68" i="37"/>
  <c r="N68" i="37"/>
  <c r="F68" i="37"/>
  <c r="I69" i="37"/>
  <c r="M68" i="37"/>
  <c r="E68" i="37"/>
  <c r="D68" i="37"/>
  <c r="I75" i="37"/>
  <c r="M74" i="37"/>
  <c r="E74" i="37"/>
  <c r="D74" i="37"/>
  <c r="F74" i="37"/>
  <c r="G74" i="37"/>
  <c r="H74" i="37"/>
  <c r="I74" i="37"/>
  <c r="J74" i="37"/>
  <c r="K74" i="37"/>
  <c r="L74" i="37"/>
  <c r="N74" i="37"/>
  <c r="O74" i="37"/>
  <c r="H75" i="37"/>
  <c r="O75" i="37"/>
  <c r="G75" i="37"/>
  <c r="N75" i="37"/>
  <c r="F75" i="37"/>
  <c r="M75" i="37"/>
  <c r="E75" i="37"/>
  <c r="L75" i="37"/>
  <c r="D75" i="37"/>
  <c r="K75" i="37"/>
  <c r="J75" i="37"/>
  <c r="E71" i="37"/>
  <c r="F70" i="37"/>
  <c r="K70" i="37"/>
  <c r="O70" i="37"/>
  <c r="K71" i="37"/>
  <c r="O71" i="37"/>
  <c r="L72" i="37"/>
  <c r="G64" i="37"/>
  <c r="D65" i="37"/>
  <c r="O77" i="37"/>
  <c r="G77" i="37"/>
  <c r="K76" i="37"/>
  <c r="N77" i="37"/>
  <c r="F77" i="37"/>
  <c r="J76" i="37"/>
  <c r="M77" i="37"/>
  <c r="E77" i="37"/>
  <c r="I76" i="37"/>
  <c r="L77" i="37"/>
  <c r="D77" i="37"/>
  <c r="H76" i="37"/>
  <c r="K77" i="37"/>
  <c r="O76" i="37"/>
  <c r="G76" i="37"/>
  <c r="D76" i="37"/>
  <c r="E76" i="37"/>
  <c r="F76" i="37"/>
  <c r="L76" i="37"/>
  <c r="M76" i="37"/>
  <c r="N76" i="37"/>
  <c r="J77" i="37"/>
  <c r="I77" i="37"/>
  <c r="H77" i="37"/>
  <c r="I67" i="37"/>
  <c r="M66" i="37"/>
  <c r="E66" i="37"/>
  <c r="D66" i="37"/>
  <c r="F66" i="37"/>
  <c r="G66" i="37"/>
  <c r="H66" i="37"/>
  <c r="I66" i="37"/>
  <c r="J66" i="37"/>
  <c r="K66" i="37"/>
  <c r="L66" i="37"/>
  <c r="N66" i="37"/>
  <c r="O66" i="37"/>
  <c r="H67" i="37"/>
  <c r="O67" i="37"/>
  <c r="G67" i="37"/>
  <c r="N67" i="37"/>
  <c r="F67" i="37"/>
  <c r="M67" i="37"/>
  <c r="E67" i="37"/>
  <c r="L67" i="37"/>
  <c r="D67" i="37"/>
  <c r="K67" i="37"/>
  <c r="J67" i="37"/>
  <c r="J65" i="37"/>
  <c r="M64" i="37"/>
  <c r="L64" i="37"/>
  <c r="G65" i="37"/>
  <c r="M65" i="37"/>
  <c r="H64" i="37"/>
  <c r="K65" i="37"/>
  <c r="F64" i="37"/>
  <c r="E64" i="37"/>
  <c r="D64" i="37"/>
  <c r="K64" i="37"/>
  <c r="E65" i="37"/>
  <c r="O64" i="37"/>
  <c r="N64" i="37"/>
  <c r="F65" i="37"/>
  <c r="N65" i="37"/>
  <c r="J64" i="37"/>
  <c r="I64" i="37"/>
  <c r="J73" i="37"/>
  <c r="M72" i="37"/>
  <c r="D72" i="37"/>
  <c r="N73" i="37"/>
  <c r="E73" i="37"/>
  <c r="H72" i="37"/>
  <c r="K73" i="37"/>
  <c r="N72" i="37"/>
  <c r="E72" i="37"/>
  <c r="O73" i="37"/>
  <c r="F73" i="37"/>
  <c r="I72" i="37"/>
  <c r="O72" i="37"/>
  <c r="F72" i="37"/>
  <c r="H73" i="37"/>
  <c r="G73" i="37"/>
  <c r="J72" i="37"/>
  <c r="L73" i="37"/>
  <c r="O65" i="37"/>
  <c r="D73" i="37"/>
  <c r="I73" i="37"/>
  <c r="H65" i="37"/>
  <c r="M73" i="37"/>
  <c r="G72" i="37"/>
  <c r="L65" i="37"/>
  <c r="I65" i="37"/>
  <c r="K72" i="37"/>
  <c r="O54" i="39"/>
  <c r="N54" i="39"/>
  <c r="E54" i="39"/>
  <c r="D54" i="39"/>
  <c r="G53" i="39"/>
  <c r="M53" i="39"/>
  <c r="H54" i="39"/>
  <c r="G54" i="39"/>
  <c r="F54" i="39"/>
  <c r="I53" i="39"/>
  <c r="H53" i="39"/>
  <c r="J54" i="39"/>
  <c r="L53" i="39"/>
  <c r="K53" i="39"/>
  <c r="J53" i="39"/>
  <c r="E53" i="39"/>
  <c r="K54" i="39"/>
  <c r="N53" i="39"/>
  <c r="D5" i="43" l="1"/>
  <c r="E78" i="37"/>
  <c r="E79" i="37" s="1"/>
  <c r="E30" i="37" s="1"/>
  <c r="P76" i="37"/>
  <c r="P72" i="37"/>
  <c r="P68" i="37"/>
  <c r="P69" i="37"/>
  <c r="P55" i="39"/>
  <c r="P56" i="39"/>
  <c r="O78" i="37"/>
  <c r="O79" i="37" s="1"/>
  <c r="O30" i="37" s="1"/>
  <c r="P64" i="37"/>
  <c r="D7" i="43"/>
  <c r="AA13" i="39" s="1"/>
  <c r="D6" i="43"/>
  <c r="D8" i="43"/>
  <c r="AA13" i="37" s="1"/>
  <c r="D59" i="39"/>
  <c r="D60" i="39" s="1"/>
  <c r="D30" i="39" s="1"/>
  <c r="P67" i="37"/>
  <c r="K78" i="37"/>
  <c r="K79" i="37" s="1"/>
  <c r="K30" i="37" s="1"/>
  <c r="P53" i="39"/>
  <c r="P77" i="37"/>
  <c r="P74" i="37"/>
  <c r="D27" i="43"/>
  <c r="D28" i="43"/>
  <c r="D32" i="43"/>
  <c r="D31" i="43"/>
  <c r="D30" i="43"/>
  <c r="D26" i="43"/>
  <c r="H58" i="39"/>
  <c r="H59" i="39" s="1"/>
  <c r="H60" i="39" s="1"/>
  <c r="H30" i="39" s="1"/>
  <c r="G58" i="39"/>
  <c r="G59" i="39" s="1"/>
  <c r="G60" i="39" s="1"/>
  <c r="G30" i="39" s="1"/>
  <c r="F58" i="39"/>
  <c r="F59" i="39" s="1"/>
  <c r="F60" i="39" s="1"/>
  <c r="F30" i="39" s="1"/>
  <c r="I57" i="39"/>
  <c r="H57" i="39"/>
  <c r="L58" i="39"/>
  <c r="L59" i="39" s="1"/>
  <c r="L60" i="39" s="1"/>
  <c r="L30" i="39" s="1"/>
  <c r="I58" i="39"/>
  <c r="I59" i="39" s="1"/>
  <c r="I60" i="39" s="1"/>
  <c r="I30" i="39" s="1"/>
  <c r="D57" i="39"/>
  <c r="M57" i="39"/>
  <c r="M58" i="39"/>
  <c r="M59" i="39" s="1"/>
  <c r="M60" i="39" s="1"/>
  <c r="M30" i="39" s="1"/>
  <c r="F57" i="39"/>
  <c r="O57" i="39"/>
  <c r="K58" i="39"/>
  <c r="K59" i="39" s="1"/>
  <c r="K60" i="39" s="1"/>
  <c r="K30" i="39" s="1"/>
  <c r="O58" i="39"/>
  <c r="O59" i="39" s="1"/>
  <c r="O60" i="39" s="1"/>
  <c r="O30" i="39" s="1"/>
  <c r="N58" i="39"/>
  <c r="N59" i="39" s="1"/>
  <c r="N60" i="39" s="1"/>
  <c r="N30" i="39" s="1"/>
  <c r="E58" i="39"/>
  <c r="E59" i="39" s="1"/>
  <c r="E60" i="39" s="1"/>
  <c r="E30" i="39" s="1"/>
  <c r="G57" i="39"/>
  <c r="J58" i="39"/>
  <c r="J59" i="39" s="1"/>
  <c r="J60" i="39" s="1"/>
  <c r="J30" i="39" s="1"/>
  <c r="M71" i="37"/>
  <c r="M78" i="37" s="1"/>
  <c r="M79" i="37" s="1"/>
  <c r="M30" i="37" s="1"/>
  <c r="E70" i="37"/>
  <c r="J70" i="37"/>
  <c r="N70" i="37"/>
  <c r="D71" i="37"/>
  <c r="H71" i="37"/>
  <c r="H78" i="37" s="1"/>
  <c r="H79" i="37" s="1"/>
  <c r="H30" i="37" s="1"/>
  <c r="F71" i="37"/>
  <c r="F78" i="37" s="1"/>
  <c r="F79" i="37" s="1"/>
  <c r="F30" i="37" s="1"/>
  <c r="I70" i="37"/>
  <c r="G70" i="37"/>
  <c r="L70" i="37"/>
  <c r="J71" i="37"/>
  <c r="J78" i="37" s="1"/>
  <c r="J79" i="37" s="1"/>
  <c r="J30" i="37" s="1"/>
  <c r="G71" i="37"/>
  <c r="G78" i="37" s="1"/>
  <c r="G79" i="37" s="1"/>
  <c r="G30" i="37" s="1"/>
  <c r="D70" i="37"/>
  <c r="H70" i="37"/>
  <c r="M70" i="37"/>
  <c r="L71" i="37"/>
  <c r="L78" i="37" s="1"/>
  <c r="L79" i="37" s="1"/>
  <c r="L30" i="37" s="1"/>
  <c r="I71" i="37"/>
  <c r="I78" i="37" s="1"/>
  <c r="I79" i="37" s="1"/>
  <c r="I30" i="37" s="1"/>
  <c r="N71" i="37"/>
  <c r="N78" i="37" s="1"/>
  <c r="N79" i="37" s="1"/>
  <c r="N30" i="37" s="1"/>
  <c r="P54" i="39"/>
  <c r="P65" i="37"/>
  <c r="N57" i="39"/>
  <c r="L57" i="39"/>
  <c r="P73" i="37"/>
  <c r="P66" i="37"/>
  <c r="D29" i="43"/>
  <c r="P75" i="37"/>
  <c r="D9" i="43"/>
  <c r="P30" i="39" l="1"/>
  <c r="Q78" i="37"/>
  <c r="P70" i="37"/>
  <c r="P60" i="39"/>
  <c r="P57" i="39"/>
  <c r="Q59" i="39" s="1"/>
  <c r="D78" i="37"/>
  <c r="D79" i="37" s="1"/>
  <c r="D30" i="37" s="1"/>
  <c r="P30" i="37" s="1"/>
  <c r="P71" i="37"/>
  <c r="P78" i="37" s="1"/>
  <c r="P58" i="39"/>
  <c r="P59" i="39" s="1"/>
  <c r="D33" i="43"/>
  <c r="D10" i="43"/>
  <c r="P79" i="37" l="1"/>
</calcChain>
</file>

<file path=xl/comments1.xml><?xml version="1.0" encoding="utf-8"?>
<comments xmlns="http://schemas.openxmlformats.org/spreadsheetml/2006/main">
  <authors>
    <author>ANDREA PAOLA BELLO VARGAS</author>
    <author>ANGELA RUIZ</author>
    <author>ANGELA MARCELA FORERO RUIZ</author>
  </authors>
  <commentList>
    <comment ref="Q28"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4" authorId="1" shapeId="0">
      <text>
        <r>
          <rPr>
            <b/>
            <sz val="9"/>
            <color indexed="81"/>
            <rFont val="Tahoma"/>
            <family val="2"/>
          </rPr>
          <t xml:space="preserve">SIGLAS:
</t>
        </r>
        <r>
          <rPr>
            <sz val="9"/>
            <color indexed="81"/>
            <rFont val="Tahoma"/>
            <family val="2"/>
          </rPr>
          <t xml:space="preserve">Mujeres en sus Diferencias y Diversidad: MDD
Asistencia Técnica para la Transversalización del Enfoque Diferencial: ATTED
Política Pública de Ruralidad: PPR
Día Internacional de las Mujeres Rurales: DIMR
Transversalización del Enfoque Diferencial: TED
Sistema de Información para la Planeación y el Desarrollo Rural: SIPSDER
Dirección de Ambiente y Ruralidad: DAR
Dirección de Diversidad Sexual: DDS
Comité Técnico: CT
Dirección de Gestión de Conocimiento: DGC
Programa Empleo Joven y Ruta de Empleabilidad: PEJRE
Dirección de Derechos y Diseño de Política: DDDP </t>
        </r>
      </text>
    </comment>
    <comment ref="Q37" authorId="1" shapeId="0">
      <text>
        <r>
          <rPr>
            <sz val="9"/>
            <color indexed="81"/>
            <rFont val="Tahoma"/>
            <family val="2"/>
          </rPr>
          <t xml:space="preserve">SIGLAS:
Plan de Desarrollo Distrital: PDD
Plan Operativo Anual: POA
</t>
        </r>
      </text>
    </comment>
    <comment ref="L47" authorId="2" shapeId="0">
      <text>
        <r>
          <rPr>
            <b/>
            <sz val="9"/>
            <color indexed="81"/>
            <rFont val="Tahoma"/>
            <family val="2"/>
          </rPr>
          <t>ANGELA MARCELA FORERO RUIZ:</t>
        </r>
        <r>
          <rPr>
            <sz val="9"/>
            <color indexed="81"/>
            <rFont val="Tahoma"/>
            <family val="2"/>
          </rPr>
          <t xml:space="preserve">
En septiembre no hubo ningun avance al respecto?</t>
        </r>
      </text>
    </comment>
  </commentList>
</comments>
</file>

<file path=xl/comments2.xml><?xml version="1.0" encoding="utf-8"?>
<comments xmlns="http://schemas.openxmlformats.org/spreadsheetml/2006/main">
  <authors>
    <author>ANGELA MARCELA FORERO RUIZ</author>
    <author>ANDREA PAOLA BELLO VARGAS</author>
    <author/>
  </authors>
  <commentList>
    <comment ref="Q23" authorId="0" shapeId="0">
      <text>
        <r>
          <rPr>
            <b/>
            <sz val="9"/>
            <color indexed="81"/>
            <rFont val="Tahoma"/>
            <family val="2"/>
          </rPr>
          <t>ANGELA MARCELA FORERO RUIZ:</t>
        </r>
        <r>
          <rPr>
            <sz val="9"/>
            <color indexed="81"/>
            <rFont val="Tahoma"/>
            <family val="2"/>
          </rPr>
          <t xml:space="preserve">
Se ajusta redacción</t>
        </r>
      </text>
    </comment>
    <comment ref="Q28" authorId="1"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0" authorId="0" shapeId="0">
      <text>
        <r>
          <rPr>
            <b/>
            <sz val="9"/>
            <color indexed="81"/>
            <rFont val="Tahoma"/>
            <family val="2"/>
          </rPr>
          <t>ANGELA MARCELA FORERO RUIZ:</t>
        </r>
        <r>
          <rPr>
            <sz val="9"/>
            <color indexed="81"/>
            <rFont val="Tahoma"/>
            <family val="2"/>
          </rPr>
          <t xml:space="preserve">
Se ajustó redacción en la que se mencionaba 2022 y es 2021</t>
        </r>
      </text>
    </comment>
    <comment ref="Q32" authorId="1"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2" shapeId="0">
      <text>
        <r>
          <rPr>
            <sz val="11"/>
            <color indexed="8"/>
            <rFont val="Calibri"/>
            <family val="2"/>
          </rPr>
          <t xml:space="preserve">Espacio para definir producto en relación con la actividad y la meta. </t>
        </r>
      </text>
    </comment>
  </commentList>
</comments>
</file>

<file path=xl/comments3.xml><?xml version="1.0" encoding="utf-8"?>
<comments xmlns="http://schemas.openxmlformats.org/spreadsheetml/2006/main">
  <authors>
    <author>ANGELA MARCELA FORERO RUIZ</author>
    <author>ANDREA PAOLA BELLO VARGAS</author>
  </authors>
  <commentList>
    <comment ref="Q23" authorId="0" shapeId="0">
      <text>
        <r>
          <rPr>
            <b/>
            <sz val="9"/>
            <color indexed="81"/>
            <rFont val="Tahoma"/>
            <family val="2"/>
          </rPr>
          <t>ANGELA MARCELA FORERO RUIZ:</t>
        </r>
        <r>
          <rPr>
            <sz val="9"/>
            <color indexed="81"/>
            <rFont val="Tahoma"/>
            <family val="2"/>
          </rPr>
          <t xml:space="preserve">
Se ajusta redacción</t>
        </r>
      </text>
    </comment>
    <comment ref="Q28" authorId="1"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1"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List>
</comments>
</file>

<file path=xl/comments4.xml><?xml version="1.0" encoding="utf-8"?>
<comments xmlns="http://schemas.openxmlformats.org/spreadsheetml/2006/main">
  <authors>
    <author>ANDREA PAOLA BELLO VARGAS</author>
  </authors>
  <commentList>
    <comment ref="Q28"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List>
</comments>
</file>

<file path=xl/comments5.xml><?xml version="1.0" encoding="utf-8"?>
<comments xmlns="http://schemas.openxmlformats.org/spreadsheetml/2006/main">
  <authors>
    <author>ANDREA PAOLA BELLO VARGAS</author>
    <author>ANGELA MARCELA FORERO RUIZ</author>
  </authors>
  <commentList>
    <comment ref="Q28"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0" authorId="1" shapeId="0">
      <text>
        <r>
          <rPr>
            <b/>
            <sz val="9"/>
            <color indexed="81"/>
            <rFont val="Tahoma"/>
            <family val="2"/>
          </rPr>
          <t>ANGELA MARCELA FORERO RUIZ:</t>
        </r>
        <r>
          <rPr>
            <sz val="9"/>
            <color indexed="81"/>
            <rFont val="Tahoma"/>
            <family val="2"/>
          </rPr>
          <t xml:space="preserve">
Cual fue el avance cualitativo del mes de septiembre</t>
        </r>
      </text>
    </comment>
    <comment ref="U30" authorId="1" shapeId="0">
      <text>
        <r>
          <rPr>
            <b/>
            <sz val="9"/>
            <color indexed="81"/>
            <rFont val="Tahoma"/>
            <family val="2"/>
          </rPr>
          <t>ANGELA MARCELA FORERO RUIZ:</t>
        </r>
        <r>
          <rPr>
            <sz val="9"/>
            <color indexed="81"/>
            <rFont val="Tahoma"/>
            <family val="2"/>
          </rPr>
          <t xml:space="preserve">
Mencionar si a septiembre hay retrasos</t>
        </r>
      </text>
    </comment>
    <comment ref="Q32"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4" authorId="1" shapeId="0">
      <text>
        <r>
          <rPr>
            <b/>
            <sz val="9"/>
            <color indexed="81"/>
            <rFont val="Tahoma"/>
            <family val="2"/>
          </rPr>
          <t>ANGELA MARCELA FORERO RUIZ:</t>
        </r>
        <r>
          <rPr>
            <sz val="9"/>
            <color indexed="81"/>
            <rFont val="Tahoma"/>
            <family val="2"/>
          </rPr>
          <t xml:space="preserve">
Se solicitó ajuste y en junio se programó un 10%, cual fue el avance que equivale a ese 10%. No se evidencia avance en el mes de junio</t>
        </r>
      </text>
    </comment>
    <comment ref="I35" authorId="1" shapeId="0">
      <text>
        <r>
          <rPr>
            <b/>
            <sz val="9"/>
            <color indexed="81"/>
            <rFont val="Tahoma"/>
            <family val="2"/>
          </rPr>
          <t>ANGELA MARCELA FORERO RUIZ:</t>
        </r>
        <r>
          <rPr>
            <sz val="9"/>
            <color indexed="81"/>
            <rFont val="Tahoma"/>
            <family val="2"/>
          </rPr>
          <t xml:space="preserve">
No tiene avance en junio?</t>
        </r>
      </text>
    </comment>
    <comment ref="A36" authorId="0" shapeId="0">
      <text>
        <r>
          <rPr>
            <sz val="9"/>
            <color indexed="8"/>
            <rFont val="Tahoma"/>
            <family val="2"/>
          </rPr>
          <t xml:space="preserve">Espacio para definir producto en relación con la actividad y la meta. </t>
        </r>
      </text>
    </comment>
    <comment ref="Q37" authorId="1" shapeId="0">
      <text>
        <r>
          <rPr>
            <b/>
            <sz val="9"/>
            <color indexed="81"/>
            <rFont val="Tahoma"/>
            <family val="2"/>
          </rPr>
          <t>ANGELA MARCELA FORERO RUIZ:</t>
        </r>
        <r>
          <rPr>
            <sz val="9"/>
            <color indexed="81"/>
            <rFont val="Tahoma"/>
            <family val="2"/>
          </rPr>
          <t xml:space="preserve">
Avance cualitativo de septiembre</t>
        </r>
      </text>
    </comment>
    <comment ref="L38" authorId="1" shapeId="0">
      <text>
        <r>
          <rPr>
            <b/>
            <sz val="9"/>
            <color indexed="81"/>
            <rFont val="Tahoma"/>
            <family val="2"/>
          </rPr>
          <t>ANGELA MARCELA FORERO RUIZ:</t>
        </r>
        <r>
          <rPr>
            <sz val="9"/>
            <color indexed="81"/>
            <rFont val="Tahoma"/>
            <family val="2"/>
          </rPr>
          <t xml:space="preserve">
Avance cuantitativo septiembre</t>
        </r>
      </text>
    </comment>
  </commentList>
</comments>
</file>

<file path=xl/comments6.xml><?xml version="1.0" encoding="utf-8"?>
<comments xmlns="http://schemas.openxmlformats.org/spreadsheetml/2006/main">
  <authors>
    <author>ANDREA PAOLA BELLO VARGAS</author>
    <author>ANGELA MARCELA FORERO RUIZ</author>
    <author>Angela Adriana Avila Ospina</author>
  </authors>
  <commentList>
    <comment ref="Q28"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I35" authorId="1" shapeId="0">
      <text>
        <r>
          <rPr>
            <b/>
            <sz val="9"/>
            <color indexed="81"/>
            <rFont val="Tahoma"/>
            <family val="2"/>
          </rPr>
          <t>ANGELA MARCELA FORERO RUIZ:</t>
        </r>
        <r>
          <rPr>
            <sz val="9"/>
            <color indexed="81"/>
            <rFont val="Tahoma"/>
            <family val="2"/>
          </rPr>
          <t xml:space="preserve">
No se incluye el % de avance. Con esto se afecta el avance de la meta que ya se reportó en spi?</t>
        </r>
      </text>
    </comment>
    <comment ref="A36" authorId="0" shapeId="0">
      <text>
        <r>
          <rPr>
            <sz val="9"/>
            <color indexed="8"/>
            <rFont val="Tahoma"/>
            <family val="2"/>
          </rPr>
          <t xml:space="preserve">Espacio para definir producto en relación con la actividad y la meta. </t>
        </r>
      </text>
    </comment>
    <comment ref="L37" authorId="2" shapeId="0">
      <text>
        <r>
          <rPr>
            <b/>
            <sz val="9"/>
            <color indexed="81"/>
            <rFont val="Tahoma"/>
            <family val="2"/>
          </rPr>
          <t>Angela Adriana Avila Ospina:</t>
        </r>
        <r>
          <rPr>
            <sz val="9"/>
            <color indexed="81"/>
            <rFont val="Tahoma"/>
            <family val="2"/>
          </rPr>
          <t xml:space="preserve">
Se proyecta realizar el CCM-ampliado</t>
        </r>
      </text>
    </comment>
    <comment ref="I38" authorId="1" shapeId="0">
      <text>
        <r>
          <rPr>
            <b/>
            <sz val="9"/>
            <color indexed="81"/>
            <rFont val="Tahoma"/>
            <family val="2"/>
          </rPr>
          <t>ANGELA MARCELA FORERO RUIZ:</t>
        </r>
        <r>
          <rPr>
            <sz val="9"/>
            <color indexed="81"/>
            <rFont val="Tahoma"/>
            <family val="2"/>
          </rPr>
          <t xml:space="preserve">
No se incluye el % de avance. Con esto se afecta el avance de la meta que ya se reportó en spi?</t>
        </r>
      </text>
    </comment>
    <comment ref="I41" authorId="1" shapeId="0">
      <text>
        <r>
          <rPr>
            <b/>
            <sz val="9"/>
            <color indexed="81"/>
            <rFont val="Tahoma"/>
            <family val="2"/>
          </rPr>
          <t>ANGELA MARCELA FORERO RUIZ:</t>
        </r>
        <r>
          <rPr>
            <sz val="9"/>
            <color indexed="81"/>
            <rFont val="Tahoma"/>
            <family val="2"/>
          </rPr>
          <t xml:space="preserve">
No se incluye el % de avance. Con esto se afecta el avance de la meta que ya se reportó en spi?</t>
        </r>
      </text>
    </comment>
    <comment ref="I47" authorId="1" shapeId="0">
      <text>
        <r>
          <rPr>
            <b/>
            <sz val="9"/>
            <color indexed="81"/>
            <rFont val="Tahoma"/>
            <family val="2"/>
          </rPr>
          <t>ANGELA MARCELA FORERO RUIZ:</t>
        </r>
        <r>
          <rPr>
            <sz val="9"/>
            <color indexed="81"/>
            <rFont val="Tahoma"/>
            <family val="2"/>
          </rPr>
          <t xml:space="preserve">
No se incluye el % de avance. Con esto se afecta el avance de la meta que ya se reportó en spi?</t>
        </r>
      </text>
    </comment>
    <comment ref="I50" authorId="1" shapeId="0">
      <text>
        <r>
          <rPr>
            <b/>
            <sz val="9"/>
            <color indexed="81"/>
            <rFont val="Tahoma"/>
            <family val="2"/>
          </rPr>
          <t>ANGELA MARCELA FORERO RUIZ:</t>
        </r>
        <r>
          <rPr>
            <sz val="9"/>
            <color indexed="81"/>
            <rFont val="Tahoma"/>
            <family val="2"/>
          </rPr>
          <t xml:space="preserve">
No se incluye el % de avance. Con esto se afecta el avance de la meta que ya se reportó en spi?</t>
        </r>
      </text>
    </comment>
    <comment ref="I53" authorId="1" shapeId="0">
      <text>
        <r>
          <rPr>
            <b/>
            <sz val="9"/>
            <color indexed="81"/>
            <rFont val="Tahoma"/>
            <family val="2"/>
          </rPr>
          <t>ANGELA MARCELA FORERO RUIZ:</t>
        </r>
        <r>
          <rPr>
            <sz val="9"/>
            <color indexed="81"/>
            <rFont val="Tahoma"/>
            <family val="2"/>
          </rPr>
          <t xml:space="preserve">
No se incluye el % de avance. Con esto se afecta el avance de la meta que ya se reportó en spi?</t>
        </r>
      </text>
    </comment>
  </commentList>
</comments>
</file>

<file path=xl/comments7.xml><?xml version="1.0" encoding="utf-8"?>
<comments xmlns="http://schemas.openxmlformats.org/spreadsheetml/2006/main">
  <authors>
    <author>ANDREA PAOLA BELLO VARGAS</author>
    <author>ANGELA MARCELA FORERO RUIZ</author>
  </authors>
  <commentList>
    <comment ref="Q28"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U30" authorId="1" shapeId="0">
      <text>
        <r>
          <rPr>
            <b/>
            <sz val="9"/>
            <color indexed="81"/>
            <rFont val="Tahoma"/>
            <family val="2"/>
          </rPr>
          <t>ANGELA MARCELA FORERO RUIZ:</t>
        </r>
        <r>
          <rPr>
            <sz val="9"/>
            <color indexed="81"/>
            <rFont val="Tahoma"/>
            <family val="2"/>
          </rPr>
          <t xml:space="preserve">
Mencionar el retraso en la actividad 36 y la solución</t>
        </r>
      </text>
    </comment>
    <comment ref="Q32"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7" authorId="1" shapeId="0">
      <text>
        <r>
          <rPr>
            <b/>
            <sz val="9"/>
            <color indexed="81"/>
            <rFont val="Tahoma"/>
            <family val="2"/>
          </rPr>
          <t>ANGELA MARCELA FORERO RUIZ:</t>
        </r>
        <r>
          <rPr>
            <sz val="9"/>
            <color indexed="81"/>
            <rFont val="Tahoma"/>
            <family val="2"/>
          </rPr>
          <t xml:space="preserve">
Mencionar el retraso que se tiene en la actividad.</t>
        </r>
      </text>
    </comment>
  </commentList>
</comments>
</file>

<file path=xl/comments8.xml><?xml version="1.0" encoding="utf-8"?>
<comments xmlns="http://schemas.openxmlformats.org/spreadsheetml/2006/main">
  <authors>
    <author>Microsoft Office User</author>
  </authors>
  <commentList>
    <comment ref="A7"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Esta información corresponde a la estructura del PDD y al tipo de meta al cual se le va a hacer seguimiento:
</t>
        </r>
        <r>
          <rPr>
            <sz val="10"/>
            <color indexed="8"/>
            <rFont val="Tahoma"/>
            <family val="2"/>
          </rPr>
          <t xml:space="preserve">1. Meta sectorial
</t>
        </r>
        <r>
          <rPr>
            <sz val="10"/>
            <color indexed="8"/>
            <rFont val="Tahoma"/>
            <family val="2"/>
          </rPr>
          <t xml:space="preserve">2. Meta trazadora
</t>
        </r>
        <r>
          <rPr>
            <sz val="10"/>
            <color indexed="8"/>
            <rFont val="Tahoma"/>
            <family val="2"/>
          </rPr>
          <t xml:space="preserve">3. Metas estratégicas </t>
        </r>
      </text>
    </comment>
    <comment ref="L7" authorId="0" shapeId="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t>
        </r>
      </text>
    </comment>
  </commentList>
</comments>
</file>

<file path=xl/comments9.xml><?xml version="1.0" encoding="utf-8"?>
<comments xmlns="http://schemas.openxmlformats.org/spreadsheetml/2006/main">
  <authors>
    <author/>
  </authors>
  <commentList>
    <comment ref="E32" authorId="0" shapeId="0">
      <text>
        <r>
          <rPr>
            <sz val="11"/>
            <color rgb="FF000000"/>
            <rFont val="Calibri"/>
            <family val="2"/>
          </rPr>
          <t>Angela Adriana Avila Ospina:
En esta meta debemos replantear la programación, está en cero pero tiene recursos asociados.</t>
        </r>
      </text>
    </comment>
  </commentList>
</comments>
</file>

<file path=xl/sharedStrings.xml><?xml version="1.0" encoding="utf-8"?>
<sst xmlns="http://schemas.openxmlformats.org/spreadsheetml/2006/main" count="1204" uniqueCount="285">
  <si>
    <t>SECRETARÍA DISTRITAL DE LA MUJER</t>
  </si>
  <si>
    <t>Código: DE-FO-05</t>
  </si>
  <si>
    <t xml:space="preserve">DIRECCIONAMIENTO ESTRATEGICO </t>
  </si>
  <si>
    <t>Versión: 07</t>
  </si>
  <si>
    <t>FORMULACIÓN Y SEGUIMIENTO PLANES DE ACCIÓN DE PROYECTOS</t>
  </si>
  <si>
    <t>Fecha de Emisión: 23 de septiembre de 2020</t>
  </si>
  <si>
    <t>Página 1 de 2</t>
  </si>
  <si>
    <t>NOMBRE DEL PROYECTO</t>
  </si>
  <si>
    <t>7671 - Implementación de acciones afirmativas dirigidas a las mujeres con enfoque diferencial y de género en Bogotá</t>
  </si>
  <si>
    <t>FECHA DE REPORTE</t>
  </si>
  <si>
    <t>TIPO DE REPORTE</t>
  </si>
  <si>
    <t>FORMULACION</t>
  </si>
  <si>
    <t>ACTUALIZACION</t>
  </si>
  <si>
    <t>SEGUIMIENTO</t>
  </si>
  <si>
    <t>X</t>
  </si>
  <si>
    <t>PROPÓSITO</t>
  </si>
  <si>
    <t>Hacer un nuevo contrato social con igualdad de oportunidades para la inclusión social, productiva y política</t>
  </si>
  <si>
    <t>LOGRO</t>
  </si>
  <si>
    <t>Reducir la pobreza monetaria, multidimensional y la feminización de la pobreza</t>
  </si>
  <si>
    <t>PROGRAMA</t>
  </si>
  <si>
    <t>Promocion de la igualdad de género, desarrollo de capacidades y reconocimiento de la ciudadania en su diversidad.</t>
  </si>
  <si>
    <t>DESCRIPCIÓN DE LA META (ACTIVIDAD MGA)</t>
  </si>
  <si>
    <t>Elaborar e implementar 3 lineamientos con enfoques de derechos de las mujeres, de género y diferencial</t>
  </si>
  <si>
    <t>MAGNITUD META VIGENCIA ACTUAL</t>
  </si>
  <si>
    <t>PONDERACIÓN META (%)</t>
  </si>
  <si>
    <t>TRIMESTRE REPORTADO</t>
  </si>
  <si>
    <t>ENE-MAR</t>
  </si>
  <si>
    <t>ABR-JUN</t>
  </si>
  <si>
    <t>JUL-SEP</t>
  </si>
  <si>
    <t>OCT-DIC</t>
  </si>
  <si>
    <t>EJECUCIÓN PRESUPUESTAL DEL PROYECTO</t>
  </si>
  <si>
    <t>RESERVAS VIGENCIA ANTERIOR</t>
  </si>
  <si>
    <t>PRESUPUESTO ASIGNADO EN LA VIGENCIA ACTUAL</t>
  </si>
  <si>
    <t>Recursos Programados</t>
  </si>
  <si>
    <t>Recursos Ejecutados</t>
  </si>
  <si>
    <t xml:space="preserve">REPORTE METAS VIGENCIA ANTERIOR - Pendientes de cumplir por contratos sin ejecutar a 31.DIC (Reservas Presupuestales) </t>
  </si>
  <si>
    <t>DESCRIPCIÓN DE LA META</t>
  </si>
  <si>
    <t>PROG.</t>
  </si>
  <si>
    <t>AVANCE TRIMESTRE</t>
  </si>
  <si>
    <t>TOTAL</t>
  </si>
  <si>
    <t>DESCRIPCIÓN CUALITATIVA DEL AVANCE POR META
(Logros y beneficios, y retrasos y alternativas de solución (2.000 caracteres))</t>
  </si>
  <si>
    <t>PONDERACIÓN META</t>
  </si>
  <si>
    <t xml:space="preserve">AVANCE DE META </t>
  </si>
  <si>
    <t>DESCRIPCIÓN CUALITATIVA DEL AVANCE POR META</t>
  </si>
  <si>
    <t>ENE</t>
  </si>
  <si>
    <t>FEB</t>
  </si>
  <si>
    <t>MAR</t>
  </si>
  <si>
    <t>ABR</t>
  </si>
  <si>
    <t>MAY</t>
  </si>
  <si>
    <t>JUN</t>
  </si>
  <si>
    <t>JUL</t>
  </si>
  <si>
    <t>AGO</t>
  </si>
  <si>
    <t>SEP</t>
  </si>
  <si>
    <t>OCT</t>
  </si>
  <si>
    <t>NOV</t>
  </si>
  <si>
    <t>DIC</t>
  </si>
  <si>
    <t>Avances y Logros (2.000 caracteres)</t>
  </si>
  <si>
    <t>Retrasos y Alternativas de solución (1.000 caracteres)</t>
  </si>
  <si>
    <t>Beneficios</t>
  </si>
  <si>
    <t>DESCRIPCIÓN DE LA ACTIVIDAD</t>
  </si>
  <si>
    <t>PONDERACIÓN VERTICAL (Porcentual)</t>
  </si>
  <si>
    <t>CRONOGRAMA %</t>
  </si>
  <si>
    <t>DESCRIPCIÓN CUALITATIVA DEL AVANCE POR ACTIVIDAD</t>
  </si>
  <si>
    <t>CRITERIOS DE SEGUIMIENTO</t>
  </si>
  <si>
    <t>ACUMULADO</t>
  </si>
  <si>
    <t xml:space="preserve">Logros y beneficios y Retrasos y alternativas de solución (2.000 caracteres) </t>
  </si>
  <si>
    <t>1. Elaborar e implementar el lineamiento para la transversalización del enfoque diferencial para mujeres en los sectores priorizados para la vigencia en articulación con la Dirección de Derechos y Diseño de Política.</t>
  </si>
  <si>
    <t>Programación</t>
  </si>
  <si>
    <t>Ejecución</t>
  </si>
  <si>
    <t>2. Elaborar e implementar los manuales para transversalizar el enfoque diferencial para mujeres en los sectores priorizados para la vigencia.</t>
  </si>
  <si>
    <t>3. Elaborar un documento de lineamientos que contenga la estrategia de corresponsabilidad y el manual operativo de la estrategia teniendo en cuenta los enfoques de derechos de las mujeres, de genero y diferencial.</t>
  </si>
  <si>
    <t>1 lineamiento técnico</t>
  </si>
  <si>
    <t>4. Elaborar un documento de lineamientos para la incorporación del enfoque de género y diferencial para las mujeres en el  CTPD, con base en el documento de lineamientos general de lla transversalización de los enfoques de genero y diferencial para mujeres de la SdMujer</t>
  </si>
  <si>
    <t>5. Socializar, implementar y evaluar los documentos de lineamientos para la  incorporación de los enfoques de derechos de las mujeres, de genero y diferencial para mujeres.</t>
  </si>
  <si>
    <t>Número de socializaciones y acciones realizadas</t>
  </si>
  <si>
    <t>ELABORÓ</t>
  </si>
  <si>
    <t xml:space="preserve">Firma: </t>
  </si>
  <si>
    <t>APROBÓ</t>
  </si>
  <si>
    <t>Firma:</t>
  </si>
  <si>
    <t>REVISIÓN OFICINA ASESORA DE PLANEACIÓN</t>
  </si>
  <si>
    <t xml:space="preserve">VoBo. </t>
  </si>
  <si>
    <t xml:space="preserve">Nombre: Yenny Maritza Guzmán Moyano 
                 Líderesa Técnica Acciones Afirmativas          </t>
  </si>
  <si>
    <t>Nombre: Diana María Parra Romero
                Gerenta de Proyecto</t>
  </si>
  <si>
    <t>Nombre:</t>
  </si>
  <si>
    <t>Cargo: Directora de Enfoque Diferencial</t>
  </si>
  <si>
    <t>Cargo: Subsecretaria de Políticas de Igualdad</t>
  </si>
  <si>
    <t>Cargo: Jefa Oficina Asesora de Planeación</t>
  </si>
  <si>
    <t>MES 1</t>
  </si>
  <si>
    <t>MES 2</t>
  </si>
  <si>
    <t>MES 3</t>
  </si>
  <si>
    <t>MES 4</t>
  </si>
  <si>
    <t>MES 5</t>
  </si>
  <si>
    <t>MES 6</t>
  </si>
  <si>
    <t>MES 7</t>
  </si>
  <si>
    <t>MES 8</t>
  </si>
  <si>
    <t>MES 9</t>
  </si>
  <si>
    <t>MES 10</t>
  </si>
  <si>
    <t>MES 11</t>
  </si>
  <si>
    <t>MES 12</t>
  </si>
  <si>
    <t>En porcentaje de avance</t>
  </si>
  <si>
    <t>Implementar 3 estrategias con enfoque diferencial para mujeres en su diversidad</t>
  </si>
  <si>
    <t xml:space="preserve">6. Realizar semilleros de empoderamiento dirigidos a niñas, adolescentes y mujeres jóvenes. </t>
  </si>
  <si>
    <t>7. Desarrollar acciones de empoderamiento dirigidas a mujeres entre 18 y 28 años.</t>
  </si>
  <si>
    <t>8. Fortalecer redes protectoras con madres, padres, cuidadoras, cuidadores y profesionales que en el marco de sus acciones trabajan con niñas, niños y adolescentes para la identificación, prevención y actuación frente a las violencias y formas de discriminación basadas en género contra niños, niñas y adolescentes.</t>
  </si>
  <si>
    <t>9. Desarrollar escuelas de educación emocional enfocadas en fortalecer capacidades y herramientas para gestionar la salud mental de las mujeres y niñas en su diversidad en la ciudad de Bogotá.</t>
  </si>
  <si>
    <t xml:space="preserve">Realizar la construcción e implementación de 12 escuelas de educación emocional dirigidas a mujeres y niñas en la ciudad de Bogotá </t>
  </si>
  <si>
    <t>10. Desarrollar espacios de encuentro de mujeres para el cuidado emocional denominados Espacios Respiro.</t>
  </si>
  <si>
    <t xml:space="preserve">Adelantar la construcción metodológica e implementación de 40 espacios respiro </t>
  </si>
  <si>
    <t xml:space="preserve">11. Desarrollar acciones de pedagogía y bienestar a través de herramientas virtuales orientadas a fortalecer mensajes que sensibilicen frente al cuidado y atención de la salud mental. </t>
  </si>
  <si>
    <t xml:space="preserve">Construir material de bienestar para difundir a través de herramientas virtuales </t>
  </si>
  <si>
    <t>12. Implementar el proceso de fortalecimiento de capacidades en Cuidado Menstrual a equipos territoriales del Distrito.</t>
  </si>
  <si>
    <t xml:space="preserve">13. Desarrollar Jornadas de Dignidad Menstrual (JDM) con mujeres y personas con experiencias menstruales en calle,. </t>
  </si>
  <si>
    <t>14. Avanzar con la coordinación y articulación de las mesas interinstitucionales y con sociedad civil para la definición, concertación, ajustes y seguimiento a las actividades de la EDCM</t>
  </si>
  <si>
    <t xml:space="preserve">15. Definir e implementar acciones de las fases II y III de la Estrategia de Cuidado Menstrual dirigidas a mujeres y personas con experiencias menstruales en sus diferencias y diversidad, según priorización y pertinencia. </t>
  </si>
  <si>
    <t>Cargo: Líder/esa Tecnico/a</t>
  </si>
  <si>
    <t>Cargo: Gerenta de Proyecto</t>
  </si>
  <si>
    <t xml:space="preserve">Implementar la Estrategia Casa de Todas </t>
  </si>
  <si>
    <t>16. Realizar atenciones en intervención social que comprenden plan de intervención, asesoría, acompañamiento, enrutamiento y seguimiento a mujeres que realizan actividades sexuales pagadas</t>
  </si>
  <si>
    <t>Número de atenciones de Trabajo Social registradas en Sistema de Información Misional de la entidad</t>
  </si>
  <si>
    <t>Número de atenciones psicosociales registradas en Sistema de Información Misional de la entidad - SIMISIONAL</t>
  </si>
  <si>
    <t>18. Realizar atenciones jurídicas a mujeres que realizan actividades sexuales pagadas, que consisten en orientación, asesoría y representación jurídica especializada y llevar casos de intervención o representación judicial, con valoraciones iniciales y  los seguimientos correspondientes a cada caso.</t>
  </si>
  <si>
    <t>Número de atenciones jurídicas registradas en Sistema de Información Misional de la entidad, asesorías, seguimientos y valoraciones iniciales</t>
  </si>
  <si>
    <t>19. Generar y divulgar información de los sitios, dinámicas y contextos de las actividades sexuales pagadas en Bogotá</t>
  </si>
  <si>
    <t>Número de información generada y divulgada</t>
  </si>
  <si>
    <t>Implementar una estrategia de educación flexible con enfoque diferencial.</t>
  </si>
  <si>
    <t>20. Generar alianzas interinstitucionales para la implementación del modelo de Educación Flexible con enfoque Diferencial (SED)</t>
  </si>
  <si>
    <t>Un convenio interadministrativo marco</t>
  </si>
  <si>
    <t xml:space="preserve">21. Transversalizar el enfoque diferencial en el modelo de Educación Flexible con los procesos de articulación, apoyo, acompañamiento, información y formación a la SED y operadores del servicio. </t>
  </si>
  <si>
    <t>Informes de articulación, talleres y manuales de transversalización</t>
  </si>
  <si>
    <t xml:space="preserve">22. Promover los apoyos  a las mujeres graduadas de Educación Flexible con la educación superior y el empleo. </t>
  </si>
  <si>
    <t>Pruebas Saber 11°, Ferias Universitarias y de empleo</t>
  </si>
  <si>
    <t>23. Desarrollar e implementar una estrategia para la promoción y vinculación de mujeres en toda su diversidad a la formación técnica y tecnológica del SENA, así como, la vinculación a cursos propios de la oferta de la SDMujer</t>
  </si>
  <si>
    <t>Diseño e implementación de cursos propios, vinculación a oferta SDMujer</t>
  </si>
  <si>
    <t xml:space="preserve">24. Realizar el seguimiento y acompañamiento a las mujeres registradas en el Modelo de Educación Flexible, en alianza con la Secretaría Distrital de educación. </t>
  </si>
  <si>
    <t xml:space="preserve">Caracterización, entrega de apoyos para la educación y visitas/llamadas de seguimiento </t>
  </si>
  <si>
    <t>Implementar 1 estrategia de fortalecimiento de capacidades  para el ejercicio del derecho a la participación de las mujeres</t>
  </si>
  <si>
    <t>25. Diseñar y socializar la estrategia de fortalecimiento de capacidades para el ejercicio del derecho a la participación de las mujeres en el Distrito.</t>
  </si>
  <si>
    <t>26. Realizar una implementación piloto de la estrategia de fortalecimiento de capacidades para el ejercicio del derecho a la participación de las mujeres en el Distrito.</t>
  </si>
  <si>
    <t>27. Diseñar e implementar la propuesta del proceso eleccionario del Consejo Consultivo de Mujeres - Espacio Autónomo.</t>
  </si>
  <si>
    <t>Acompañar técnicamente 4 instancias de participación y representación de las mujeres  para fortalecer sus capacidades de liderazgo</t>
  </si>
  <si>
    <t xml:space="preserve">28. Acompañar técnica y operativamente el desarrollo de la Mesa coordinadora y la plenaria del espacio autónomo del Consejo Consultivo de Mujeres </t>
  </si>
  <si>
    <t>Número de mesas realizadas</t>
  </si>
  <si>
    <t>29. Acompañar técnicamente el desarrollo de las mesas de trabajo con los sectores de la administración distrital y hacerle seguimiento a los compromisos adquiridos por la administración distrital en el marco del Consejo Consultivo de Mujeres - EA.</t>
  </si>
  <si>
    <t>30. Acompañar técnicamente el desarrollo de comisiones de trabajo del Espacio Autónomo del Consejo Consultivo de Mujeres.</t>
  </si>
  <si>
    <t>31. Acompañar técnicamente la transversalización del enfoque de género en el Concejo de Bogotá, con enfásis en las bancadas de mujeres de este organo</t>
  </si>
  <si>
    <t xml:space="preserve">32. Acompañar técnicamente la incorporación del enfoque de género en la mesa del decreto 563 de 2015 subcomisión de genero </t>
  </si>
  <si>
    <t>33. Acompañar técnicamente la incorporación del enfoque de género en el Consejo Territorial de Planeación Distrital CTPD</t>
  </si>
  <si>
    <t>34. Implementar  la estrategia de corresponsabilidad, en articulación con el derecho a la participación y representación ciudadana de las mujeres, para fortalecer su liderazgo en las instancias distritales</t>
  </si>
  <si>
    <t>Diseñar e implementar 4 estrategias de transformación de imaginarios, representaciones  y estereotipos de discriminación con enfoque diferencial y de género, dirigidas a la ciudadanía</t>
  </si>
  <si>
    <t>35. Apoyar y articular las distintas conmemoraciones de las luchas y biografías de resistencia de mujeres que pertenecen a sectores poblacionales históricamente excluidos, con el fin de que sean visibilizadas</t>
  </si>
  <si>
    <t xml:space="preserve">36. Diseñar, articular e implementar herramientas de sensibilización  con las Oficinas Asesoras de Comunicaciones de las entidades distritales, con el fin de transversalizar el enfoque de género y diferencial con los sectores de la Administración Distrital, implementando un cambio comunicacional y reflexionando acerca del lenguaje incluyente y la construcción de imaginarios sexistas, machistas y que fomentan sistemas de opresión y discriminación contra las mujeres en sus diferencias y diversidades. </t>
  </si>
  <si>
    <t xml:space="preserve">37. Apoyar y articular acciones para la transformación cultural, con diferentes sectores de la administración, organizaciones sociales y grupos de mujeres. </t>
  </si>
  <si>
    <t>Nombre: Sandra Catalina Campos</t>
  </si>
  <si>
    <t>Página 2 de 2</t>
  </si>
  <si>
    <t xml:space="preserve">REPORTE METAS PLAN DE DESARROLLO ASOCIADAS AL PROYECTO DE INVERSIÓN </t>
  </si>
  <si>
    <t>INFORMACIÓN GENERAL</t>
  </si>
  <si>
    <t xml:space="preserve">SEGUIMIENTO </t>
  </si>
  <si>
    <t>NIVEL PDD</t>
  </si>
  <si>
    <t>COD. META</t>
  </si>
  <si>
    <t>INDICADOR</t>
  </si>
  <si>
    <t xml:space="preserve">TIPO DE ANUALIZACIÓN </t>
  </si>
  <si>
    <t xml:space="preserve">MAGNITUD CUATRIENIO </t>
  </si>
  <si>
    <t xml:space="preserve">Programación </t>
  </si>
  <si>
    <t>DESCRIPCIÓN DE LA MEDICIÓN DE LA META</t>
  </si>
  <si>
    <t xml:space="preserve">AVANCE META </t>
  </si>
  <si>
    <t>JUL-SEPT</t>
  </si>
  <si>
    <t>MAGNITUD FÍSICA</t>
  </si>
  <si>
    <t>AVANCE %</t>
  </si>
  <si>
    <t>Sectorial</t>
  </si>
  <si>
    <t>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</si>
  <si>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</si>
  <si>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Constante</t>
  </si>
  <si>
    <t>El avance anual del número de sectores impactados se distribuyó de manera acumulativa, un primer avance con un documento lineamiento de transversalización del enfoque diferencial y de género en el año 2020, y el desarrollo de las estrategias que se implementarán en los sectores del distrito durante 2021, 2022, 2023 y 2024</t>
  </si>
  <si>
    <t>Proyecto de inversión "7671 - Implementación de acciones afirmativas dirigidas a las mujeres con enfoque diferencial y de género en Bogotá"</t>
  </si>
  <si>
    <t xml:space="preserve">MODIFICACIÓN PROGRAMACIÓN VIGENCIA 2021
(30-mar-2021)
</t>
  </si>
  <si>
    <t>MODIFICACIÓN PROGRAMACIÓN VIGENCIA 2021
(30-abril-2021)</t>
  </si>
  <si>
    <t>Metas Proyecto inversión</t>
  </si>
  <si>
    <t>Presupuesto 2021</t>
  </si>
  <si>
    <t>Ponderación 2021</t>
  </si>
  <si>
    <t>Programación inicial 2021 SEGPLAN</t>
  </si>
  <si>
    <t>Meta 1</t>
  </si>
  <si>
    <t>Meta 2</t>
  </si>
  <si>
    <t>Meta 3</t>
  </si>
  <si>
    <t>Meta 4</t>
  </si>
  <si>
    <t>Meta 5</t>
  </si>
  <si>
    <t>Meta 6</t>
  </si>
  <si>
    <t>Meta 7</t>
  </si>
  <si>
    <t>Total</t>
  </si>
  <si>
    <t>Asignación Presupuestal por Meta - Vigencia 2021</t>
  </si>
  <si>
    <t>Descripción componente de gasto</t>
  </si>
  <si>
    <t>Suma de Asignación presupuestal por Meta 2021</t>
  </si>
  <si>
    <t>Servicios financieros y servicios conexos, servicios inmobiliarios y servicios de leasing</t>
  </si>
  <si>
    <t>Servicios para la comunidad, sociales y personales</t>
  </si>
  <si>
    <t xml:space="preserve">Servicios prestados a las empresas y servicios de producción </t>
  </si>
  <si>
    <t>Otros bienes transportables (Excepto productos metálicos, maquinaria y equipo)</t>
  </si>
  <si>
    <t>Maquinaria y Equipo</t>
  </si>
  <si>
    <t xml:space="preserve">Servicios de alojamiento; servicios de suministro de comidas y bebidas; servicios de transporte; y servicios de distribución, gas y agua </t>
  </si>
  <si>
    <t>Total general</t>
  </si>
  <si>
    <t>Presupuesto 2020</t>
  </si>
  <si>
    <t>Ponderación 2020</t>
  </si>
  <si>
    <t>Programación 2020 SEGPLAN</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</si>
  <si>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</si>
  <si>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</si>
  <si>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</si>
  <si>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</si>
  <si>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</si>
  <si>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</si>
  <si>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</si>
  <si>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</si>
  <si>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</si>
  <si>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</si>
  <si>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</si>
  <si>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</si>
  <si>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</si>
  <si>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</si>
  <si>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</si>
  <si>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</si>
  <si>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</si>
  <si>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Promoción de la igualdad de género, desarrollo de capacidades y reconocimiento de la ciudadanía en su diversidad.</t>
  </si>
  <si>
    <t>17. Realizar atenciones psicosociales  (valoración, asesoría y seguimiento) a mujeres que realizan actividades sexuales pagadas y sus familias</t>
  </si>
  <si>
    <t>Cargo: Líder/esa Técnico/a</t>
  </si>
  <si>
    <t>Dia</t>
  </si>
  <si>
    <t>Hasta el mes de noviembre se habían desarrollado tres Jornadas de Dignidad Menstrual, en la que participaron cerca de 288 mujeres habitantes de calle, migrantes y refugiadas y en ASP, esas jornadas se habían realizado en las localidades de Mártires, Kennedy y Rafael Uribe Uribe. Para el mes de diciembre se logró: 
1) Llevar a cabo la cuarta Jornada de Dignidad Menstrual, la cual contó con la participación de  39 mujeres en habitanza en calle, en procesos institucionales en Oasis-IDIPRON y mujeres migrantes, las cuales recibieron atención y servicios por parte de la SDIS con espacios de autocuidado (duchas y entrega de ropa limpia), tamizajes y pruebas de VIH y sífilis por parte de la SDSalud y facilitación de módulos EMAA por parte del IDIPRON, SDIS Y SDMujer.
2) Finalmente recibieron kits de cuidado menstrual, por parte del IDIPRON.</t>
  </si>
  <si>
    <t>Durante la presente vigencia se desarrollaron gestiones, articulaciones y planeación de las 15  conmemoraciones de  mujeres en sus diferencias y diversidad (jóvenes, indigenas, palenqueras, sordas, campesinas y rurales, discapacidad, lesbianas y bisexuales, cuidado menstrual, Negras/ afrocolombianas, Raizales y Trans). Asimismo, se realizaron 14 encuentros  diferenciales de mujeres en sus diferencias y  diversidad (jóvenes, indigenas, palenqueras, sordas, campesinas y rurales, lesbianas y bisexuales, cuidado menstrual, negras/ afrocolombianas y raizales)
Para el mes de diciembre se logró:
1. Finalizar con  3 encuentros diferenciales con mujeres en sus diferencias y diversidad con mujeres gitanas,  jóvenes y habitantes de calle.</t>
  </si>
  <si>
    <t>En la ejeción de la estrategia se presentaron retrasos por la forma de la contratación establecida desde el inicio asi como la demora en algunos trámites administrativos.</t>
  </si>
  <si>
    <t xml:space="preserve">Se cumplieron las actividades establecidas para la presente vigencia, logrando llevar a cabo las fechas conmemorativas de mujeres en sus diferencias y diversidad, así mismo el desarrollo de  los encuentros diferenciales, sensibilización a los equipos de comunicaciones de los sectores  de la Administración Distrital y finalmente la galería fotográfica mostrando a mujeres reales.     </t>
  </si>
  <si>
    <t xml:space="preserve">En la  implementación de la  estrategia de transformación cultural esta vigencia se impactó a 279 mujeres en sus diferencias y diversidad por medio de los encuentros diferenciales. Se logró llegar a 737 mujeres en sus diferencias y diversidad por medio del desarrollo de las fechas conmemorativas en articulación con diferentes sectores de la Administración Distrital. Se llegó a 14 de los 15 sectores de la Administración Distrital sensibilizando a 40 servidoras y servidores en enfoque diferencial y enfoque de  género.
Se logró impactar a 80 personas por medio de la galería fotográfica. Se realizó la contratación de un equipode personas para la implementación de la estrategia de transformación cultural, quienes se encargaron del desarrollo de la galería de las mujeres y la construcción de la caja de  herramientas dirigida a los equipos de comunicaciones del Distrito. </t>
  </si>
  <si>
    <t xml:space="preserve">1. 4 Convenios/contratos exitosamente firmados para la implementación de la estrategia. 
2. 215 mujeres registradas en el convenio con el ICFES. 
3. 19 mujeres graduadas de Educación Flexible Casa de Todas Semestre I 2021. 
4.  22 mujeres graduadas de Educación Flexible Semestre II 2021. 
5. 238 mujeres con el SENA certificadas (6 cursos finalizados). 
6. 398 mujeres inscritas en formación complementaria SENA (6 cursos solicitados).  
7. 107 mujeres encuestadas y 12 grupos focales realizados para diagnostico socio demografico de la estrategia de educación flexible de la consultoria. </t>
  </si>
  <si>
    <t xml:space="preserve">Se realizó prorroga al contrato de consultoria 848 de 2021 hasta el 15 de enero de 2021 con el fin de terminar el diseño y edición final de los productos asociados a la actividad 21. </t>
  </si>
  <si>
    <t xml:space="preserve">Durante febrero a noviembre se realizaron todas las etapas de convocatoria, registro, acompañamiento y seguimiento a las mujeres interesadas en el proceso de educación flexible con Casa de Todas, acompañando desde la DED las dos ceremonias de grado (en julio y en noviembre) con un total de 19 mujeres graduadas en el I semestre y 22 mujeres graduadas en el II semestre. Además, se avanzó adicionalmente en el proceso de caracterización de las mujeres participantes de la estrategia en el marco del proceso de consultoria con un total de 75 mujeres encuestadas y 3 grupos focales realizados. La meta se encuentra el 100% para noviembre del 2021. </t>
  </si>
  <si>
    <t xml:space="preserve">De enero a noviembre se realizaron las respectivas articulaciones y alianzas con las diferentes entidades (SED, ICFES, SENA, Contrato de Consultoría y EJRLB) para establecer los acuerdos de contratos/convenios para implementar la estrategia de educación flexible. Se había presentado retraso en la firma del convenio con la Secretaría de Educación Distrital, sin embargo en noviembre se cumplio con el 100% de la meta, logrando establecer el convenio hasta el 2024 con fecha de inicio desde enero del 2022. </t>
  </si>
  <si>
    <t xml:space="preserve">Durante abril a noviembre se avanzó en crear los documentos de insumo para la transversalización del enfoque diferencial para la SED en la estrategia de educación flexible. 
En diciembre, con el proceso de consultoria del contrato 848 de 2021, se avanzó en: 
1. Consolidar los siguientes productos enmarcados en el proceso de transversalización: manual de atención de educación flexible para 4 grupos poblacionales, plan de sensibilización y formación a los docentes, diagnóstico de necesidades técnicas del sector educativo. Sin embargo, el contrato fue prorrogado hasta el 15 de enero de 2022, por lo cual, la versión gráficada e ilustrada de los productos mencionados será entregado en las primeras semanas de enero. </t>
  </si>
  <si>
    <t xml:space="preserve">De febrero a noviembre se avanzó en los procesos de convocatoria, registro, consolidación de documentos, acompañamiento y seguimiento a las 215 mujeres inscritas en las pruebas Saber 11 y Pre Saber en el marco del contrato con el ICFES. Se realizó adicionalmente el documento de la Ruta a la educación superior. Adicionalmente, se realizó primera feria de educación superior para mujeres LBT en articulación con el CAIDS con la participación de 7 universidades. 
Durante diciembre se logró: 
1. Consolidar y entregar por parte del ICFES el informe final de los resultados presentados en las pruebas Saber y Pre-saber. </t>
  </si>
  <si>
    <t xml:space="preserve">De abril a noviembre se avanzó en la consolidación del convenio con el SENA para la implementación de los cursos de formación complementaria, incluyendo los procesos de convocatoria, registro, seguimiento a los cursos y acompañamiento. A la fecha se tienen finalizados 6 cursos: Inglés básico, inglés nivel 1, Habilidades Digitales, Confección textil, Generación de oportunidades de negocio y Cocina Colombiana.  
Para diciembre se logró: 
1. Realizar el cierre y envío por parte del SENA del listado de mujeres certificadas en los cursos de cocina colombiana y confección textil, para un total de 238 mujeres certificadas en los 6 cursos ofertados por la DED con el SENA en el 2021. </t>
  </si>
  <si>
    <t xml:space="preserve">Reducción de las barreras de acceso a la educación superior con el beneficio de las pruebas Saber 11 y Pre saber. (215 mujeres beneficiadas) 
Fortalecimiento de las capacidades de las mujeres diversas a través de la formación complementaria con el SENA.  (238 mujeres certificadas) 
Acceso a educación media para mujeres diversas a través del programa de educación flexible de Casa de Todas en convenio con la SED. (41 mujeres graduadas de bachiller)
Diagnóstico actualizado sobre la situación de barreras de acceso, permanencia y culminación de los estudios de las mujeres diversas en bogotá. (107 mujeres encuestadas y 12 grupos focales realizados)
Establecimiento de convenios y alianzas entre entidades del nivel nacional y distrital para la mejora de la educación con enfoque diferencial. (4 convenios realizados) 
</t>
  </si>
  <si>
    <t xml:space="preserve">Durante este periodo se avanzó en:
1. Construcción de ruta metodológica de la escuela de educación emocional presencial y los instrumentos de medición de inicio y finalización de las mismas. 
2. Desarrollo de 8 escuelas de educación emocional con mujeres migrantes y refugiadas en el marco del convenio con ACNUR
3. Construcción metodológica de la escuela de educación emocional virtual en el marco del convenio de cooperación Internacional OEI.
5. Definición de instrumento de medición de inicio y finalización de la escuela de educación emocional virtual.
6. Inscripción y puesta en marcha de la formación de 10 grupos de 150 mujeres en sus diferencias y diversidad. 
7. Acompañamientos sincrónicos de la formación para la escuela de educación emocional virtual. </t>
  </si>
  <si>
    <t xml:space="preserve">Durante este período se avanzó en: 
1. Construcción de caja de herramientas metodológicas para los espacios respiro y el instrumento de medición del impacto de los mismos.  
2. Desarrollo de 3 espacios respiro con mujeres migrantes y refugiadas en el marco del proyecto con ACNUR mes de diciembre.
3. Construcción y pilotaje de 10 metodologías con enfoque diferencial para mujeres en riesgo de habitar calle, mujeres adultas y mayores, mujeres indígenas, afrocolombianas, palenqueras, mujeres con discapacidad, lesbianas y bisexuales, transgénero, campesinas y rurales, mujeres en ASP en el marco del convenio con la OEI.
4. Desarrollo de un total de 40 espacios respiro durante noviembre y diciembre para las mujeres en sus diferencias y diversidad en el marco del convenio con la OEI 
</t>
  </si>
  <si>
    <t xml:space="preserve">Durante este periodo se avanzó en: 
1. Construcción  del material con contenido de pedagogía y bienestar en el marco del convenio con la OEI:
2. Realizar 3 podcast que invitan a la desestigmaización de la salud mental
3.Construcción de 10 piezas gráficas de sensibilización frente a la salud mental de las mujeres
4. 1 video tutorial de respiración como herramienta de autocuidado. 
</t>
  </si>
  <si>
    <t xml:space="preserve">En lo corrido del año 2021 se cuenta con documento teórico y metodológico para ser implementado en semillero dirigido a 75 adolescentes y mujeres jóvenes gestantes y lactantes vinculadas en los programas de IDIPRON . Así mismo, en el mes de septiembre se firmó convenio de cooperación internacional y se adelantán los primeros encuentros de alistamiento logístico presupuestado para implementar entre octubre y noviembre.  En octubre se logró la firma de minuta de cooperación internacional con la OEI. Además, se movilizó convocatoria con la inscripción de 60 mujeres. Para el mes de noviembre se logró abrir inscripciones del Diplomado en Derechos humanos, Género y Victimas logrando una inscripción de 55 mujeres jóvenes. A las inscritas se les remitió cronograma de actividades con fecha máxima de terminación el 23 de diciembre. Debido a que las mujeres no han culminado las actividades propuestas se plantea prorroga del convenio para 30 de enero del 2022.  </t>
  </si>
  <si>
    <t>En lo corrido del año 2021, se realizó alistamiento logistico para la implementación de semilleros de empoderamiento dirigidos a niñas y adolescentes de las comunidades indígenas y afrodescendientes. En octubre del 2021 se firmó minuta del convenio de cooperación internacional con la Organización de Estados Iberoamericanos (OEI) y se inició ejecución. 
En el mes de diciembre se logró el 100% de ejecución  como se presenta a continuación: 
Semillero de niñas afrocolombianas Ciudad Bolívar: 25 niñas certificadas
Semillero de niñas afrocolombianas USME: 25 niñas certificadas
Semillero virtual con niñas raizales: 12 niñas certificadas
Semillero niñas indígenas: 14 niñas certificadas
Semillero con jóvenes en riesgo de habitar calle:51 mujeres jóvenes certificadas
Semillero con Niñas campesinas y rurales: 16 noñas y adolescentes certificadas
Semillero virtual con mujeres jóvenes en sus diferencias y diversidad: 53 mujeres jóvenes certificadas. 
Para un total de 222 niñas, adolescentes y mujeres jóvenes impactadas.</t>
  </si>
  <si>
    <t xml:space="preserve">A lo largo del 2021 se logró la elaboración de contenido y diseño del curso "Observo, identifico y protejo para la prevención de violencias basadas en género de niñas, niños y adolescentes" dirigido a padres, madres y personas cuidadoras. Este curso se elaboró en articulación con UNICEF y apoyo económico de cooperación Noruega. Así mismo, se avanzó en cargar el curso en la plataforma de moodle de la entidad. En el mes de noviembre se logró dar apertura al curso corto llamado "Observo, identifico y protejo a la ciudadanía", logrando al 30 de noviembre un impacto de 186 personas,madres, padres, cuidadoras, cuidadores y profesionales que en el marco de sus acciones trabajan con niñas, niños y adolescentes inscritas realizando actividades.
Para diciembre se logró: 
- Un impacto de 286 personas,madres, padres, cuidadoras, cuidadores y profesionales que en el marco de sus acciones trabajan con niñas, niños y adolescentes inscritas realizando actividades y 139 personas certificadas. </t>
  </si>
  <si>
    <r>
      <rPr>
        <b/>
        <sz val="10"/>
        <rFont val="Times New Roman"/>
        <family val="1"/>
      </rPr>
      <t xml:space="preserve">1. Sector seguridad: </t>
    </r>
    <r>
      <rPr>
        <sz val="10"/>
        <rFont val="Times New Roman"/>
        <family val="1"/>
      </rPr>
      <t xml:space="preserve">De julio a noviembre se desarrollaron acciones de concertación y formación con la Dirección de Acceso a la Justicia, Dirección de Responsabilidad Penal Adolescente (RPA), Equipo del CNSSC (43 personas formadas) y equipo de Casa Libertad (11 personas formadas). Durante Noviembre se implementaron los talleres de lenguaje no sexista y comunicación con enfoque diferencial en particular a los equipos de la linea 123 (C4), logrando capacitar a 150 personas, 30 personas por taller (5 jornadas). Durante diciembre se realizaron las jornadas de cierre de formación con el equipo de RPA para un total de 6 jornadas realizadas para 3 grupos y un promedio de 15 personas por taller en el 2021. Total 2021: 25 jornadas en el 2021 de formación a funcionarios/as de la SSCJ con 250 personas formadas en enfoque de género y diferencial y 2 conceptos técnicos emitidos. 
</t>
    </r>
    <r>
      <rPr>
        <b/>
        <sz val="10"/>
        <rFont val="Times New Roman"/>
        <family val="1"/>
      </rPr>
      <t>2. Sector Planeación</t>
    </r>
    <r>
      <rPr>
        <sz val="10"/>
        <rFont val="Times New Roman"/>
        <family val="1"/>
      </rPr>
      <t xml:space="preserve">: 1. Implementación de la propuesta metodológica para la TED con el equipo de la DDS. Participaron 8 mujeres y 3 hombres, además de 4 profesionales de la DED. 2. Evaluación del procedimiento ATTED con la DDS y la DAR. 3. Socialización de insumos en el marco del SIDICU.   
</t>
    </r>
    <r>
      <rPr>
        <b/>
        <sz val="10"/>
        <rFont val="Times New Roman"/>
        <family val="1"/>
      </rPr>
      <t>3. Sector Mujer:</t>
    </r>
    <r>
      <rPr>
        <sz val="10"/>
        <rFont val="Times New Roman"/>
        <family val="1"/>
      </rPr>
      <t xml:space="preserve"> De enero a noviembre se realizaron espacios de sensibilización con la DTDP, fortalecimiento a funionarias y funcionarios de las duplas de atención psicosocial y funcionarias de la línea púrpura. En diciembre se realizó 1 sesión de fortalecimiento a funcionarias de Casa Refugio Policarpa con la participación de 11 mujeres. Se adelantaron 2 reuniones de seguimiento y evaluación con la DEVAJ y el equipo de transvesalización.
</t>
    </r>
    <r>
      <rPr>
        <b/>
        <sz val="10"/>
        <rFont val="Times New Roman"/>
        <family val="1"/>
      </rPr>
      <t>4. Sector Salud:</t>
    </r>
    <r>
      <rPr>
        <sz val="10"/>
        <rFont val="Times New Roman"/>
        <family val="1"/>
      </rPr>
      <t xml:space="preserve"> Se realizó taller sobre enfoque étnico y de discapacidad para las EAPBs e IPS de la Ruta de accidentes y traumas, asistieron 41 personas. Y se realizó última Mesa Intersectorial para revisar ajustes a la ruta materno-paterno perinatal para incoporar los enfoques. 
</t>
    </r>
  </si>
  <si>
    <r>
      <rPr>
        <b/>
        <sz val="9"/>
        <color theme="1"/>
        <rFont val="Times New Roman"/>
        <family val="1"/>
      </rPr>
      <t xml:space="preserve">Estrategia de empoderamiento a NAJ: </t>
    </r>
    <r>
      <rPr>
        <sz val="9"/>
        <color theme="1"/>
        <rFont val="Times New Roman"/>
        <family val="1"/>
      </rPr>
      <t>En articulación con la Organización de Estados Iberoamericanos para la educación, la ciencia  y la cultura se abrieron inscripciones del diplomado en derechos humanos, género y victimas con una duración de 90 horas. En el proceso se inscribieron  55 mujeres jóvenes. A las inscritas se les remitió cronograma de actividades con fecha máxima de terminación el 23 de diciembre. Debido a que las mujeres participantes pertenencen a grupos históricamente discriminados y con dificultades de acceso a la tecnología se requiere de una estrategia de acompañamiento y seguimiento más individualizada, con este fin se propuso realizar una prórroga del contrato 850 del año 2021 con el objetivo de hacer este acompañameinto en el mes de enero de 2022 y que las mujeres que iniciaron los proceso puedan culminar los módulos de manera completa.</t>
    </r>
    <r>
      <rPr>
        <b/>
        <sz val="9"/>
        <rFont val="Times New Roman"/>
        <family val="1"/>
      </rPr>
      <t xml:space="preserve">
Estrategia de Capacidades Psico: </t>
    </r>
    <r>
      <rPr>
        <sz val="9"/>
        <rFont val="Times New Roman"/>
        <family val="1"/>
      </rPr>
      <t xml:space="preserve">No se presentaron retrasos.
</t>
    </r>
    <r>
      <rPr>
        <b/>
        <sz val="9"/>
        <rFont val="Times New Roman"/>
        <family val="1"/>
      </rPr>
      <t xml:space="preserve">EDCM: </t>
    </r>
    <r>
      <rPr>
        <sz val="9"/>
        <rFont val="Times New Roman"/>
        <family val="1"/>
      </rPr>
      <t xml:space="preserve">Aunque no se presentan retrasos en la implementación prevista, como recomendación para la próxima vigencia sería importante que los procesos de planeación no se vean retrasados por temas de tiempos de contratación.  </t>
    </r>
  </si>
  <si>
    <t xml:space="preserve">Recuros de reserva ejecutados y/o liberados en su totalidad
</t>
  </si>
  <si>
    <t>Recursos de reserva ejecutados y/o liberados.</t>
  </si>
  <si>
    <r>
      <t xml:space="preserve">Estrategia de empoderamiento a NAJ:  </t>
    </r>
    <r>
      <rPr>
        <sz val="9"/>
        <rFont val="Times New Roman"/>
        <family val="1"/>
      </rPr>
      <t xml:space="preserve">El convenio de cooperación internacional ha permitido ampliar el presupuesto dirigido a niñas, adolescentes y mujeres jóvenes favoreciendo un mayor impacto en número de mujeres atendidas. Se beneficiaron a NAJ en sus diferencias y diversidad de la siguiente manera: 222 NAJ por medio de los semilleros, 45 mujeres mediante el diplomado en Derechos, género y víctimas y 139 personas certificadas del curso "Observo, identifico y protejo para la prevención de VBG de NAJ". </t>
    </r>
    <r>
      <rPr>
        <b/>
        <sz val="9"/>
        <rFont val="Times New Roman"/>
        <family val="1"/>
      </rPr>
      <t xml:space="preserve">
Estrategia de Capacidades Psico: </t>
    </r>
    <r>
      <rPr>
        <sz val="9"/>
        <rFont val="Times New Roman"/>
        <family val="1"/>
      </rPr>
      <t xml:space="preserve">Contar con un convenio de cooperación internacional permitió aunar esfuerzos técnicos y financieros para impactar a más mujeres en sus diferencias y diversidad. En concreto se logró: 1. Escuelas de educación emocional en el marco del proyecto con ACNUR se implementaron 8 grupos de mujeres: migrantes y refugiadas, en riesgo de habitar calle y mujeres adultas y mayores, para un total de 196 mujeres certificadas; 2. Escuela de educación emocional virtual en el marco del convenio con la OEI  se tienen10 grupos con un total de 150 mujeres en sus diferencias y diversidad; 3.  Desarrollo de 34 espacios respiro en el marco del proyecto con ACNUR con grupos diferenciales; y 4, Construcción de herramientas de pedagogía y bienestar para la desestigmatización de la salud mental y el autocuidado en el marco del convenio con la OEI, las cuales llegarán a las mujeres y ciudadanía en general. 
</t>
    </r>
    <r>
      <rPr>
        <b/>
        <sz val="9"/>
        <rFont val="Times New Roman"/>
        <family val="1"/>
      </rPr>
      <t xml:space="preserve">
EDCM: </t>
    </r>
    <r>
      <rPr>
        <sz val="9"/>
        <rFont val="Times New Roman"/>
        <family val="1"/>
      </rPr>
      <t xml:space="preserve">De manera directa se trabajó durante el mes con 39 mujeres habitantes de calle, 36 mujeres con discapacidad , 121 niñas, adolescentes y jóvenes y 16 hombres trans y personas no binarias. Así mismo con 16 servidoras/es públicos. </t>
    </r>
  </si>
  <si>
    <t xml:space="preserve">Hasta el mes de diciembre se logró:
1. Finalización y cumplimiento de la meta establecida con un total de 152 servidoras y servidores públicos fortalecidos en la metodología EMAA, con cerca de 20 pilotajes desde las propias entidades en marcha. 
2. Acompañar 4 espacios de pilotajes de las otras entidades, para hacer seguimiento y retroalimentación con 24 servidoras/es públicas/os. Así mismo, se hizo un espacio de profundización sobre dudas que se derivaron de la implementación de pilotajes y en el que participaron 16 personas de la SDSalud. </t>
  </si>
  <si>
    <t xml:space="preserve">Hasta el mes de noviembre se avanzó de manera satisfactoria en la indagación con mujeres con discapacidad y cuidado menstrual. Para el mes de diciembre, se logró:
1. Finalizar el trabajo de este proceso con mujeres con discapacidad y cuidado menstural
2. Realizar 5 jornadas EMAA para semilleros de niñas, aolescentes y mujeres jovenes en articulación con la Estrategia de Empoderamiento a niñas. 
3. Llevar a cabo el trabajo con hombres trans y personas no binarias, se realizó un encuentro colectivo de escucha en el que participaron 13 hombres trans y personas no binarias, y 3 entrevistas directas. </t>
  </si>
  <si>
    <t>Durante los meses de enero a diciembre de 2021, se dio continuidad a la operación de la Estrategia Casa de Todas con atención presencial y telefónica, brindando atención integral y acompañamiento a 2.416 mujeres que realizan actividades sexuales pagadas, se realizaron 11.542 atenciones en el periodo desagregadas por área así: 5,414 intervenciones por trabajo social, 3,665 actuaciones jurídicas, 2.463 atenciones psicosociales, con el fin de contribuir a la garantía de los derechos, combatir la estigmatización y mejorar la calidad de vida de la población a través de una oferta institucional diferencial y especializada, producto de estas asesorías,  se ha logrado la caracterización detallada de la población atendida, la sistematización de las acciones realizadas, informes mensuales del trabajo realizado, y la prestación de los servicios requeridos por la población en el marco de las competencias de la entidad. De manera extraordinaria, se llevaron a cabo dos jornadas de vacunación contra el COVID 19, en las que se vacunaron 425 personas.</t>
  </si>
  <si>
    <t>Si bien durante el primer bimestre del año el proceso de contratación de profesionales de atención del equipo de la Casa de Todas se encontraba en ejecución, para el mes de marzo se contó con el equipo completamente contratado lo cual ha permitido cumplir con las metas proyectadas. Así mismo, derivado de la emergencia sanitaria por COVID-19 la atención se ha alternado entre presencial y telefónica</t>
  </si>
  <si>
    <t>Se ha brindado atención integral y acompañamiento a las mujeres que realizan ASP con el fin de contribuir a la garantía de derechos, combatir la estigmatización y mejorar la calidad de vida de esta población a través de una oferta institucional diferencial y especializada.</t>
  </si>
  <si>
    <t xml:space="preserve">Durante los meses de enero a diciembre de 2021 se atendieron 1.784 mujeres en trabajo social y se realizaron 5.414 atenciones desagregadas así: 1.499 intervenciones, 3.527 seguimientos y 388 valoraciones iniciales. Derivado de la emergencia por el COVID-19, durante el periodo se realizó atención presencial y telefónica. A través de la atención, en el periodo enero a diciembre se logró dar respuesta a las siguientes necesidades específicas:
33 Remisiones para IVE;
194 Solicitudes de encuesta socioeconómica SISBEN;
54 Afiliaciones al sistema de salud;
243 Tramite para activación servicios de SDIS  en especial proyecto enlace emergencia social y bono de adulto mayor;
78 Solicitud cupo DLE;
397 Proceso educación flexible;
108 Ruta de intermediación laboral con Secretaria de Desarrollo Económico;
41 Ruta de intermediación laboral con SENA;
113 Formación para el trabajo con la Fundación Miquelina;
36 Solicitud de citas médicas con el Comité Internacional de Rescate;
10 Servicios del ICBF;
8 Pruebas rápidas con AHF;
26 Duplicados de cédula;
142 Fondo Nacional del Ahorro;
10 Unidad para las Víctimas;
4 Alimentación escolar con Secretaría de educación;
2 Acción colectiva sobre PPMYEG;
98 Remisiones a la Liga contra el Cáncer para salud sexual y reproductiva-toma de citologías-entrega de bonos;
1 Alojamiento Procrear;
59 Conviventia intermediación laboral;
4 Subsidios Habitat;
33 Convocatoria e inscripción para capacitación en conocimientos microempresariales y educación financiera;
5 Acción colectiva sobre:conocimiento  de emociones, competencias laborales, redes de apoyo;
Se articuló con entidades como:  Secretaria de Salud,  Comité Internacional de Rescate, Fundación Miquelina, SENA, Fondo Nacional del Ahorro, Registraduría, Secretaría Desarrollo Económico, Secretaria de Educación, Secretaria Integración Social, Secretaria de Planeación, ICBF y AHF, Liga contra el cancer;
</t>
  </si>
  <si>
    <t>Durante los meses de enero a diciembre de 2021 se atendieron 798 mujeres en el área psicosocial y se realizaron 2.463 atenciones desagregadas así: 402 asesorías, 1.911 seguimientos y 150 valoraciones iniciales. Teniendo en cuenta la contingencia a nivel global de la pandemia COVID-19 la atención se prestó de manera presencial y telefónica acorde a la agenda programada.  Se han realizado primeras atenciones y orientación psicosocial con énfasis en auto cuidado, autoestima, gestión emocional y reconocimiento de habilidades y recursos de afrontamiento. El equipo psicosocial se ha posicionado en la atención a las mujeres que RASP a través de técnicas como la escucha activa y comprensiva y brindando herramientas que les permiten dar trámite a sus emociones y de esta manera se aporta a la solución de sus malestares emocionales.</t>
  </si>
  <si>
    <t xml:space="preserve">Durante los meses de enero a diciembre de 2021, se atendieron en el área jurídica 917 mujeres y se realizaron 3.665 atenciones desagregadas así: 988 asesorías, 2.415 seguimientos y 262 valoraciones iniciales. Se cumplió en forma oportuna y efectiva con la orientación y asesoría requerida por las personas asistentes, con la entrega de la información precisa sobre los temas consultados y las acciones legales pertinentes respectivas.  A pesar de las dificultades en la atención generadas por la emergencia sanitaria del COVID-19, se prestó atención telefónica y presencial, con mayor participación de las mujeres beneficiarias e incluso con mayor cumplimiento de la agenda por parte de las señoras citadas. En el marco de estas atenciones, durante el periodo enero a diciembre se logró además de dar las asesorías requeridas, el seguimiento a casos en curso y la elaboración y trámite de: 
*139 Derechos de Petición
*2 Comité Internacional
*26 Memoriales de impulso procesal
*11 Comité para estudio de caso interdisciplinar
*20 Comité para estudio de caso jurídico
*3 Audiencias
*24 Comité Jurídico de enlace
*19 Comité Jurídico virtual
*6 Procesos de representación
</t>
  </si>
  <si>
    <t>En el mes de enero se logró la contratación del profesional encargado de elaborar los productos de divulgación de información cuantitativa.
Durante los meses de febrero a diciembre se elaboró:
1- Boletín de caracterización de personas ASP de la localidad Suba
2- Boletín de caracterización de personas ASP de la localidad Rafel Uribe Uribe
3- Boletín de caracterización de personas ASP de la localidad Barrios Unidos 
4-Boletín de caracterización de personas ASP de la localidad Chapinero
5-Boletín de caracterización de personas ASP de la localidad Engativá
6-Boletín de caracterización de personas ASP de la localidad Tunjuelito 
7-Boletín de caracterización de personas ASP atendidas en Casa de Todas en 2020
8-Boletín de caracterización de personas ASP atendidas en Casa de Todas primer semestre de 2021
9-Boletín de caracterización de mujeres afrodescendientes, negras, raizal y palenquera que realizan ASP atendidas en Casa de Todas años 2018 a octubre de 2021.
10-Boletín de caracterización de mujeres de 60 años o más que realizan ASP atendidas en Casa de Todas años 2018 a octubre de 2021.
11-Boletín de georeferenciación de escenarios de prostitución en Bogotá 2019-2021</t>
  </si>
  <si>
    <r>
      <t xml:space="preserve">Respecto a la Estrategia Casa de Todas, se ha brindado atención integral y acompañamiento a las mujeres que realizan ASP con el fin de contribuir a la garantía de derechos, combatir la estigmatización y mejorar la calidad de vida de esta población a través de una oferta institucional diferencial y especializada. </t>
    </r>
    <r>
      <rPr>
        <sz val="11"/>
        <rFont val="Times New Roman"/>
        <family val="1"/>
      </rPr>
      <t>Durante los meses de enero a diciembre de 2021, se brindó atención a 2.416 mujer y se  realizaron 11.542 atenciones en el periodo desagregadas por área así: 5.414 intervenciones por trabajo social, 3.665 actuaciones jurídicas y 2.463 atenciones psicosociales.</t>
    </r>
    <r>
      <rPr>
        <sz val="11"/>
        <color rgb="FFFF0000"/>
        <rFont val="Times New Roman"/>
        <family val="1"/>
      </rPr>
      <t xml:space="preserve">
</t>
    </r>
    <r>
      <rPr>
        <sz val="11"/>
        <color theme="1"/>
        <rFont val="Times New Roman"/>
        <family val="1"/>
      </rPr>
      <t xml:space="preserve">
Por su parte, la Acción afirmativa Estrategia de Educación Flexible ha beneficiado a: 215 mujeres registradas en el convenio con el ICFES; 19 mujeres graduadas de Educación Flexible Casa de Todas Semestre I 2021; 22 mujeres graduadas de Educación Flexible Semestre II 2021; 238 mujeres con el SENA certificadas (6 cursos finalizados); 398 mujeres inscritas en formación complementaria SENA (6 cursos solicitados); y 107 mujeres encuestadas y 12 grupos focales realizados para diagnostico socio demográfico de la estrategia de educación flexible de la consultoría. 
</t>
    </r>
    <r>
      <rPr>
        <sz val="11"/>
        <rFont val="Times New Roman"/>
        <family val="1"/>
      </rPr>
      <t xml:space="preserve">Desde la acción afirmativa Estrategia de Cuidado Menstrual se beneficiaron 39 mujeres habitantes de calle, 36 mujeres con discapacidad , 121 niñas, adolescentes y jóvenes y 16 hombres trans y personas no binarias. Así mismo con 16 servidoras/es públicos.  </t>
    </r>
    <r>
      <rPr>
        <sz val="11"/>
        <color rgb="FFFF0000"/>
        <rFont val="Times New Roman"/>
        <family val="1"/>
      </rPr>
      <t xml:space="preserve">
</t>
    </r>
    <r>
      <rPr>
        <sz val="11"/>
        <color theme="1"/>
        <rFont val="Times New Roman"/>
        <family val="1"/>
      </rPr>
      <t xml:space="preserve">
Desde la estrategia de empoderamiento a NAJ se beneficiaron a 222 NAJ por medio de los semilleros, 45 mujeres mediante el diplomado en Derechos, género y víctimas y 139 personas certificadas del curso "Observo, identifico y protejo para la prevención de VBG de NAJ". 
Desde la acción afirmativa Estrategia de transformación cultural, se beneficiaron 279 mujeres en sus diferencias y diversidad por medio de los encuentros diferenciales. Se logró llegar a 737 mujeres en sus diferencias y diversidad por medio del desarrollo de las fechas conmemorativas en articulación con diferentes sectores de la Administración Distrital. Se llegó a 14 de los 15 sectores de la Administración Distrital sensibilizando a 40 servidoras y servidores en enfoque diferencial y enfoque de género. Y se logró impactar a 80 personas por medio de la galería fotográfica.
Frente a la estrategia de capacidades psicoemocionales, se beneficiaron: 1. En el marco de las Escuelas de educación emocional con ACNUR se implementaron 8 grupos de mujeres: migrantes y refugiadas, en riesgo de habitar calle y mujeres adultas y mayores, para un total de 196 mujeres certificadas; y 2. En la Escuela de educación emocional virtual en el marco del convenio con la OEI se tienen 10 grupos con un total de 150 mujeres en sus diferencias y diversidad.
Finalmente, desde la meta 1, actividad 1, se realizaron ejercicios de transversalización del enfoque diferencial a los sectores priorizados como: SDMujer, SDSalud, Planeación Distrital, Sector Seguridad y SDIS. Y desde la meta 7  se realizaron dos jornadas con equipos de comunicaciones del Distrito, (Educación, Integración Social, Planeación, Ambiente, Mujer, Salud, Hacienda, Cultura, Gobierno, Secretaría General, Desarrollo Económico, Hábitat, Movilidad y adscritos IDRD, DADEP y Secretaría Jurídica).</t>
    </r>
  </si>
  <si>
    <r>
      <rPr>
        <b/>
        <sz val="10"/>
        <rFont val="Times New Roman"/>
        <family val="1"/>
      </rPr>
      <t>1. Manual de Edu. Flexible:</t>
    </r>
    <r>
      <rPr>
        <sz val="10"/>
        <rFont val="Times New Roman"/>
        <family val="1"/>
      </rPr>
      <t xml:space="preserve">  Por medio del contrato 848 de 2021 se hizo la primera y segunda entrega  del manual de atención en educación flexible para 4 grupos diferenciales. Se adelantaron procesos de diagnóstico realizando 11 grupos focales/entrevistas y una encuesta a 107 mujeres participantes del proyecto de los grupos trans, habitabilidad en calle, ASP y mujeres gitanas. En diciembre se consolidó el documento del manual de atención e inclusión para estas 4 poblaciones. Sin embargo, el contrato de consultoría se prorrogó hasta el 15 de enero de 2022, por lo cual el manual graficado e ilustrado será entregado en las primeras semanas de enero. 
</t>
    </r>
    <r>
      <rPr>
        <b/>
        <sz val="10"/>
        <rFont val="Times New Roman"/>
        <family val="1"/>
      </rPr>
      <t>2. Manual de Atención Sensible a Mujeres con Discapacidad:</t>
    </r>
    <r>
      <rPr>
        <sz val="10"/>
        <rFont val="Times New Roman"/>
        <family val="1"/>
      </rPr>
      <t xml:space="preserve"> De enero a noviembre se recolectó información y se estructuró documento base para la construcción del manual y se envió a revisión de la Dirección de Enfoque Diferencial. En noviembre se recibió retroalimentación frente al documento por parte del equipo de la DED. En diciembre, se realizaron los ajustes sugeridos al documento y se envió la versión final.
</t>
    </r>
    <r>
      <rPr>
        <b/>
        <sz val="10"/>
        <rFont val="Times New Roman"/>
        <family val="1"/>
      </rPr>
      <t>3. Manual para  mujeres con discapacidad en el SIDICU:</t>
    </r>
    <r>
      <rPr>
        <sz val="10"/>
        <rFont val="Times New Roman"/>
        <family val="1"/>
      </rPr>
      <t xml:space="preserve">  De julio a noviembre se realizó propuesta de estructura del manual, se adelantó reunión con Gestión del conocimiento para realizar el documento con apoyo de investigador externo que realizó un análisis de Política Pública basado en la interseccionalidad. En diciembre se acompañó al equipo investigador en la realización de los grupos focales con diferentes grupos de mujeres para la construcción del documento "Encuentros y desencuentros: Una aproximación al Sistema Distrital de Cuidado de Bogotá D.C. en clave de la discapacidad y el género" y se entregó la versión final del manual.
</t>
    </r>
    <r>
      <rPr>
        <b/>
        <sz val="10"/>
        <rFont val="Times New Roman"/>
        <family val="1"/>
      </rPr>
      <t xml:space="preserve">4. Manual para personas trans y no binarias: </t>
    </r>
    <r>
      <rPr>
        <sz val="10"/>
        <rFont val="Times New Roman"/>
        <family val="1"/>
      </rPr>
      <t xml:space="preserve">Se entregó versión final del manual a la Directora de la DED.
</t>
    </r>
    <r>
      <rPr>
        <b/>
        <sz val="10"/>
        <rFont val="Times New Roman"/>
        <family val="1"/>
      </rPr>
      <t xml:space="preserve">5. Manual para personas trans y no binarias en el marco del SIDICU: </t>
    </r>
    <r>
      <rPr>
        <sz val="10"/>
        <rFont val="Times New Roman"/>
        <family val="1"/>
      </rPr>
      <t>Se espera en 2022 diagramar y publicar el manual, en diciembre se entregó versión final a la Directora DED</t>
    </r>
  </si>
  <si>
    <t xml:space="preserve">Hasta el mes de noviembre se habían realizado 7 reuniones de la Mesa Distrital para coordinación de la EDCM. Para el mes de diciembre se logró:
1. Desarrollar la reunión de la mesa distrital de cuidado menstrual a la que asistieron 8 funcionarias/os de la SDIS, IDPRON, SDSalud, desde la SDMujer se realizó la secretaría técnica y se abordó la siguiente agenda: 1) Balance de la IV Jornada de Dignidad Menstrual.2) Informe final 2021 EDCM. 
2. Llevar a cabo la primera reunión con la Fundación GAAT en el marco del memorando de entendimiento establecido. Se definió el plan de trabajo para diciembre, con las personas que trabajaron en el proceso de indagación sobre hombres trans y personas no binarias y cuidado menstrual. . </t>
  </si>
  <si>
    <r>
      <t>Estrategia de empoderamiento a NAJ:</t>
    </r>
    <r>
      <rPr>
        <sz val="9"/>
        <rFont val="Times New Roman"/>
        <family val="1"/>
      </rPr>
      <t xml:space="preserve"> A lo largo del año 2021 se firmó memorando de cooperación Internacional con la Organización de Estados Iberoamericanos para la Educación y la Cultura (OEI). Para el año 2021 se logró un impacto de 222 niñas, adolescentes y mujeres jóvenes  por medio de semilleros,  45 mujeres en sus diferencias y diversidad realizando el  diplomado en derechos, género victimas y  por último, hay 269  personas inscritas en el curso Observo, identifico y protejo para la prevención de violencias basadas en género de niñas, niños y adolescentes con un total de 139 certificadas. </t>
    </r>
    <r>
      <rPr>
        <b/>
        <sz val="9"/>
        <rFont val="Times New Roman"/>
        <family val="1"/>
      </rPr>
      <t xml:space="preserve">
Estrategia de Capacidades Psico: </t>
    </r>
    <r>
      <rPr>
        <sz val="9"/>
        <rFont val="Times New Roman"/>
        <family val="1"/>
      </rPr>
      <t xml:space="preserve">A la fecha se cuenta con la ruta metodológica para la experiencia de formación presencial de las escuelas de educación emocional, la cual ha sido desarrollada en el marco del proyecto con ACNUR con 8 grupos de mujeres: migrantes y refugiadas, en riesgo de habitar calle y mujeres adultas y mayores, para un total de 196 mujeres certificadas. 
Se cuenta con la escuela de educación emocional en su versión virtual la cual cuenta con 5 módulos y acompañamiento sincrónico para 10 grupos con un total de 150 mujeres en sus diferencias y diversidad. </t>
    </r>
    <r>
      <rPr>
        <b/>
        <sz val="9"/>
        <rFont val="Times New Roman"/>
        <family val="1"/>
      </rPr>
      <t xml:space="preserve">
</t>
    </r>
    <r>
      <rPr>
        <sz val="9"/>
        <rFont val="Times New Roman"/>
        <family val="1"/>
      </rPr>
      <t xml:space="preserve">Se cuenta con una caja de herramientas de metodologías diferenciales para los espacios respiro y el instrumento de medición del impacto del mismo, se han adelantado 34 espacios respiro en el marco del proyecto con ACNUR con grupos diferenciales. </t>
    </r>
    <r>
      <rPr>
        <b/>
        <sz val="9"/>
        <rFont val="Times New Roman"/>
        <family val="1"/>
      </rPr>
      <t xml:space="preserve">
EDCM:</t>
    </r>
    <r>
      <rPr>
        <sz val="9"/>
        <rFont val="Times New Roman"/>
        <family val="1"/>
      </rPr>
      <t xml:space="preserve"> Se cumplieron todas las metas planeadas para la EDCM para el año 2021, 3 de ellas superando las metas previstas. Se logró cerrar la vigencia con información valiosa sobre tres grupos poblacionales priorizados para el trabajo durante 2022, mujeres con discapacidad, niñas y adolescentes y hombres trans y personas no binarias. Así mismo, las entidades competentes de la atención directa a mujeres y hombres trans que habitan calle, culminan el año con equipos fortalecidos para continuar el proceso. </t>
    </r>
  </si>
  <si>
    <t>De julio a noviembre se continuó con articulaciones  con las Direcciones de Diseño de Política, Sistema de Cuidado y Comunicaciones por parte de la Dirección de Enfoque Diferencial para el proceso de sensibilización con los equipos de comunicaciones; así mismo, se realizó encuentro con la Dirección de  Gestión de Conocimiento para definir instrumentos de entrada, salida y evaluación del mismo. Asi mismo, se defieron las acciones de convocatoria y alistamiento para el desarrollo de las jornadas con comunicadores. Además, se realizaron dos jornadas de trabajo con equipos de comunicaciones del Distrito, contando con la participación de 13 Sectores y 2  Entidades Adscritas (Educación, Integración, Planeación, Ambiente, Mujer, Salud, Hacienda, Cultura, Gobierno, Secretaría General, Desarrollo Economico, Hábitat, Movilidad y adscritos IDRD, DADEP). 
En el mes de diciembre se logró: 
1. Sensibilización en enfoque diferencial y  de género el día 21 de diciembre, lo anterior con el objetivo de llegar al sector de la Secretaría Juridica  
2.Contratar personas que apoyaron la implementación de la Estrategia y la coordianación para el desarrollo de la Caja de Herramientas con los insumos del encuentro con comunicadores y de los encuentros diferenciales</t>
  </si>
  <si>
    <t>Recuros de reserva ejecutados y/o liberados en su totalidad</t>
  </si>
  <si>
    <r>
      <rPr>
        <b/>
        <sz val="10"/>
        <rFont val="Times New Roman"/>
        <family val="1"/>
      </rPr>
      <t xml:space="preserve">Actividad 1: </t>
    </r>
    <r>
      <rPr>
        <sz val="10"/>
        <rFont val="Times New Roman"/>
        <family val="1"/>
      </rPr>
      <t>A modo general, se logró llegar a sectores del Distrito mediante la asistencia técnica y transversalización de los enfoques de género y diferencial capacitando a profesionales y personal de las entidades quienes llegan a la ciudadanía. Con algunos sectores se resaltan beneficios como: 1.</t>
    </r>
    <r>
      <rPr>
        <b/>
        <sz val="10"/>
        <rFont val="Times New Roman"/>
        <family val="1"/>
      </rPr>
      <t xml:space="preserve"> </t>
    </r>
    <r>
      <rPr>
        <sz val="10"/>
        <rFont val="Times New Roman"/>
        <family val="1"/>
      </rPr>
      <t xml:space="preserve">Sector Planeación: Acercamiento del Sector a las necesidades, dinámicas y realidades de las mujeres campesinas y rurales de 5 localidades con ruralidad de Bogotá (Usme, Ciudad Bolívar, Chapinero, Santa Fe y Suba); 2. Sector Salud: Varias EAPBS e IPS están solicitando capacitaciones  sobre enfoque diferencial, las cuales se espera cubrir con el sector salud durante el 2022 
</t>
    </r>
    <r>
      <rPr>
        <sz val="10"/>
        <color theme="4"/>
        <rFont val="Times New Roman"/>
        <family val="1"/>
      </rPr>
      <t xml:space="preserve">Los lineamientos permiten orientar el trabajo con cada una de las instancias priorizadas, entendiendo sus particularidades y el contexto en el que tienen que actuar las mujeres para el posicionamiento de la agenda de sus derechos desde los enfoques de la Política Pública.  </t>
    </r>
  </si>
  <si>
    <r>
      <rPr>
        <b/>
        <sz val="10"/>
        <rFont val="Times New Roman"/>
        <family val="1"/>
      </rPr>
      <t xml:space="preserve">Actividad 1: </t>
    </r>
    <r>
      <rPr>
        <sz val="10"/>
        <rFont val="Times New Roman"/>
        <family val="1"/>
      </rPr>
      <t xml:space="preserve">No se evidencian retrasos
</t>
    </r>
    <r>
      <rPr>
        <b/>
        <sz val="10"/>
        <rFont val="Times New Roman"/>
        <family val="1"/>
      </rPr>
      <t xml:space="preserve">Actividad 2: </t>
    </r>
    <r>
      <rPr>
        <sz val="10"/>
        <rFont val="Times New Roman"/>
        <family val="1"/>
      </rPr>
      <t xml:space="preserve">No se lograron implementar los manuales en los sectores priorizados para la vigencia. Lo anterior como consecuencia, del prolongado tiempo que tomó la construcción del procedimiento y otras actividades necesarias previas a la relización de los manuales.  Como alternativa de solución, el año 2022 se realizará la implementación en los sectores del Distrito. 
</t>
    </r>
    <r>
      <rPr>
        <sz val="10"/>
        <color rgb="FF0070C0"/>
        <rFont val="Times New Roman"/>
        <family val="1"/>
      </rPr>
      <t>La socialización e implementación del lineamiento de transverasalización de los enfoques, se inició con la caja de herramientas, puesto que fue un compromiso adquirido con el CTPD,  Para el primer trimestre de 2022 se debe realizar la implementación piloto de dicha caja de herramientas.</t>
    </r>
  </si>
  <si>
    <r>
      <rPr>
        <b/>
        <sz val="10"/>
        <rFont val="Times New Roman"/>
        <family val="1"/>
      </rPr>
      <t>Actividad 1:</t>
    </r>
    <r>
      <rPr>
        <sz val="10"/>
        <rFont val="Times New Roman"/>
        <family val="1"/>
      </rPr>
      <t xml:space="preserve"> Avance de enero a noviembre: 1. Realización de actividades de alistamiento, implementación y revisión del procedimiento ATTED al interior de la DED. También se logró realización de acciones para la Transversalización del Enfoque Diferencial con los siguientes Sectores: Gestión Pública, Mujeres, Educación, Planeación, Desarrollo Económico, Salud, Seguridad y SDIS. 
Igualmente, en el  marco de la TED  se logró: Documento de diagnóstico y validación de soporte de grupos focales; coordinación y acompañamiento de 3 grupos focales con MDD, en el marco del Contrato No. 803/21: Diagnóstico con enfoques de género y diferencial sobre la situación de derechos de las mujeres, liderado por la DGC.
Otros sectores impactados a lo largo del año fueron: 
</t>
    </r>
    <r>
      <rPr>
        <b/>
        <sz val="10"/>
        <rFont val="Times New Roman"/>
        <family val="1"/>
      </rPr>
      <t>5. SDIS:</t>
    </r>
    <r>
      <rPr>
        <sz val="10"/>
        <rFont val="Times New Roman"/>
        <family val="1"/>
      </rPr>
      <t xml:space="preserve"> Se entregó al equipo de Infancia y Adolescencia documento de recomendaciones para la transversalización del enfoque de género y diferencial en el marco del acuerdo 792. Con el equipo de Fenómeno de Habitabilidad en Calle, luego del proceso de transversalización de los enfoques realizado, en diciembre se realizó evaluación de dicho proceso. 
</t>
    </r>
    <r>
      <rPr>
        <b/>
        <sz val="10"/>
        <rFont val="Times New Roman"/>
        <family val="1"/>
      </rPr>
      <t xml:space="preserve">Acitividad 2: </t>
    </r>
    <r>
      <rPr>
        <sz val="10"/>
        <rFont val="Times New Roman"/>
        <family val="1"/>
      </rPr>
      <t xml:space="preserve">Construcción de 5 manuales que permitirán la transversalización de los enfoques de género y diferencial en los distintos sectores del distrito, beneficiando así a las ciudadanas que acuden a los distintos canales de atención de las entidades, 
</t>
    </r>
    <r>
      <rPr>
        <sz val="10"/>
        <color rgb="FF0070C0"/>
        <rFont val="Times New Roman"/>
        <family val="1"/>
      </rPr>
      <t>Se elaboró el lineamiento de la estrategia de corresponsabilidad,  se revisó y ajustó con aportes de la Subsecretaria y de todas las direcciones de la Secretaría Distrital de la Mujer,  Se cuenta con el Lineamiento del CTPD  para la transversalización de los enfoques de genero y diferencial para mujeres de la SdMujer. Se construyo  la caja de herramientas de Transversalización de los enfoques de derechos de las Mujeres, de Género y diferencial.</t>
    </r>
  </si>
  <si>
    <t>En el 2020 se elaboraron los lineamientos de la estrategia de corresponsabilidad. Para el 2021, se realizará el manual operativo y se implementará la estrategia.
En febrero se solicitó a las direcciones de Derechos y Diseño de Políticas y Territorialización de Derechos y Participación hacer comentarios al documento "Lineamiento técnico para la implementación de la estrategia de corresponsabilidad en el marco de la Política Pública de Mujeres y Equidad de Género". Al respecto, la Dirección de Derechos y Diseño de Política, entre otras, hizo las siguientes observaciones: Incluir  los enfoques, el marco conceptual y normativo del documento CONPES N° 14 de la Política Pública de Mujeres y Equidad de Género; robustecer la conceptualización sobre el derecho a la participación y representación con equidad; incluir la relación entre el enfoque diferencial  y la interseccionalidad; en la parte de antecedentes incluir buenas prácticas y precisar qué documentos están vigentes de la estrategia de corresponsabilidad.
El 12 de marzo se presentó el lineamiento técnico de la estrategia de corresponsabilidad al equipo de participación ciudadana y corresponsabilidad de la Subsecretaría de Políticas de Igualdad. Se acordó ajustar el documento con base en las observaciones realizadas por la Dirección de Derechos y Diseño de Política. 
En el mes de abril se  envío el documento del lineamiento técnico de corresponsabilidad a las Direcciones de Gestión del Conocimiento y de Territorialización de Derechos y Participación para recibir observaciones y/o recomendaciones.
En el mes de mayo Se hizo seguimiento a la formulación del lineamiento técnico de la estrategia de corresponsabilidad a través del tablero de control de la Subsecretaría de Políticas de Igualdad, en la que se acordó que a través de la subsecretaria de Políticas de Igualdad se recordará a las dependencias de la entidad enviar las observaciones y/o recomendaciones.  Al finalizar el mes, enviaron observaciones las dirección de Enfoque Diferencial, Derechos y Diseño de Políticas y Territorialización de Derechos y Participación. El documento se encuentra  terminado, se incluyo el plan de trabajo para su implementación.</t>
  </si>
  <si>
    <r>
      <t>Durante el mes de marzo se logró realizar el proceso de revisión del documento de lineamientos para el Consejo Territorial de Planeación Distrital, así mismo, se realizaron ajustes según los aportes recibidos durante la reunión de equipo de corresponsabilidad llevada a cabo el día 19 de marzo, dichos aportes se incorporaron al texto el cual continuará en construcción durante los próximos meses, se ajustó el titulo a "Lineamientos con Enfoque de Derechos de las Mujeres, Género y Diferencial para el Fortalecimiento de las Capacidades Ciudadanas de las Mujeres" ya que en consenso se identificó que este cumple con todas las características necesarias para abarcar el propósito del acompañamiento a dicha instancia de participación distrital en representación del sector mujeres.
Durante el mes de abril se logró realizar el proceso de actualización y ajustes al documento de lineamientos del Consejo Territorial de Planeación Distrital según los aportes recibidos por el profesional de apoyo a la supervisión en las diferentes mesas de trabajo, dichos aportes se incorporaron al texto el cual continuará en construcción durante los próximos meses, se ajustó el titulo a "Lineamientos de transversalización de los enfoques de derechos de las mujeres, de género y diferencial, para el fortalecimiento de la participación y representación de las mujeres del Consejo Territorial de Planeación Distrital-CTPD-" ya que se identificó que este cumple con todas las características necesarias para abarcar el propósito del acompañamiento a dicha instancia de participación distrital.
Durante el mes de mayo se logró realizar el proceso de actualización del documento de lineamientos del Consejo Territorial de Planeación Distrital según los aportes recibidos por el profesional de apoyo a la supervisión en las diferentes mesas de trabajo, dichos aportes se incorporaron al texto el cual se envío a la Dirección de Enfoque Diferencial y la Dirección de Gestión del Conocimiento de la SDMujer para la revisión y comentarios por parte de estas dependencias.
Durante el mes de junio se contó con los aportes de la Dirección de Enfoque Diferencial, por lo que se incorporaron en la actualización del documento de lineamientos del Consejo Territorial de Planeación Distrital, la Dirección de Gestión del Conocimiento aún no comparte comentarios al documento, el cual continuará en ajuste y revisiones finales.
Durante el mes de julio se incorporaron los comentarios realizados por la Dirección de Enfoque Diferencial, actualizando el documento de lineamientos del Consejo Territorial de Planeación Distrital para revisión y ajustes finales por parte del profesional de apoyo a la supervisión.
Durante el mes de agosto se realizaron los último ajustes de forma al documento de Lineamientos para la Transversalización de los Enfoques de Derechos de las Mujeres, de Género y Diferencial, en el Fortalecimiento de la Participación y Representación de las Mujeres del Consejo Territorial de Planeación Distrital-CTPD-, posterior a visto bueno del profesional de apoyo a la supervisión se envío a la subsecretaria el 12/08/2021 para su revisión y aprobació</t>
    </r>
    <r>
      <rPr>
        <sz val="10"/>
        <color rgb="FF002060"/>
        <rFont val="Times New Roman"/>
        <family val="1"/>
      </rPr>
      <t>n final.
Para el mes de septiembre y octubre los lineamientos aún siguen pendientes de aprobación. En el mes de noviembre, se implementa la elaboración de la caja de herramientas, aunque sigue pendiente la aprobación del lineamiento.
En el mes de diciembre con la elaboración de la caja de herramientas, se da vía libre a la implementación del lineamiento. La subsecretaría realizó una revisión al documento.</t>
    </r>
  </si>
  <si>
    <r>
      <t xml:space="preserve">Durante el mes de  septiembre se presenta retraso por cuanto se priorizaron las actividades asociadas a la actualización del decreto del Consejo Consultivo de Mujeres, sin embargo, los lineamientos se encuentran terminados y en revisión por parte de la Subsecretaria. Una vez se aprueben iniciarán labores con el fin de avanzar con las implementación.
En el mes de octubre se está construyendo la caja de Herramientas, se diseñaron los modulos y metodología de la caja. Se comenzaron a elaborar los módulos 1 y 2
</t>
    </r>
    <r>
      <rPr>
        <sz val="10"/>
        <color rgb="FF002060"/>
        <rFont val="Times New Roman"/>
        <family val="1"/>
      </rPr>
      <t xml:space="preserve">En el mes de noviembre se avanza en la construcción de la caja de Herramientas, se revisaron y perfeccionaron los modulos 1 y 2 y se elaboró el módulo 3.
En el mes de diciembre se termina de construir la Caja de Herramientas para la implementación del lineamiento de trasversalización de los enfoques de derechos de las mujeres, de género y diferencial. Esta caja de herramiewntas se proyecta implementar en un plan piloto con el CTPD en el primer trimestre de 2022. Esta caja de herramientas es un manual con perspectiva de género dirigida a las diferentes instancias priorizadas por la Subsecretaría del Cuidado y  Políticas de Igualdad y se desarrolla de forma detallada en 6 módulos temáticos por medio de los cuales se podrán ampliar conceptos y reconocer los enfoques de derechos de las mujeres, de género y diferencial, para promover la participación y representación de las mujeres en las diferentes instancias. </t>
    </r>
  </si>
  <si>
    <r>
      <t xml:space="preserve">Con la elaboración de los Lineamientos con enfoque de derechos de las mujeres, género y diferencial para el fortalecimiento de las capacidades ciudadanas de las mujeres en las instancias priorizadas, CTPD y Subcomisión de genero, y en el lineamiento de corresponsabilidad, se esta elaboró un marco conceptual, antecedentes  y marco normativo que aún se encuentra en ajustes, respecto al derecho de la participación de las mujeres en el Distrito,  estos insumos son básicos para la caracterización  y  el diseño de la estrategia de fortalecimiento de capacidades para el ejercicio del derecho a la participación de las mujeres en el Distrito. Con base en dicha caracterización, se elaborarán los enfoques y procedimientos de dicha estrategia.
Para el mes de abril se realizó la revisión de los documentos que soportan los procesos de formación en participación ciudadana y control social, que harían parte de esta estrategia. Dichos procesos se ejecutarán a mediados del año 2021.
Para el mes de mayo no se realizaron actividades al respecto porque el diseño de la estrategia se hará con la caracterización de las nuevas consejeras consultivas. Esta caracterización permitirá establecer las necesidades de fortalecimiento de capacidades que tienen las 35 nuevas integrantes. Se solicitó a la OAP la reformulación del cronograma del plan de acción para esta actividad.
En el mes de junio no se realizaron avances en esta meta debido a que no se ha realizado la actualización del decreto 224 de 2021. Se plantea una reunión con la subsecretaria para definir acciones al respecto
Para el mes de julio sel diseñó una encuesta para construir la línea de base para el fortalecimiento de las capacidades ciudadanas de las mujeres que participan en las instancias distritales priorizadas por la Subsecretaría de Políticas de Igualdad como son el Consejo Consultivo de Mujeres, Consejo Territorial de Planeación Distrital y Subcomisión de Género en el marco de las movilizaciones sociales.
El equipo de corresponsabilidad se reunió el 3, 10 y 24 de agosto para el diseño de la estrategia de fortalecimiento de capacidades, en las cuales se habló sobre la documentación a revisar para construir el estado del arte sobre la conceptualización de las capacidades con enfoque de género y cada una de las profesionales presentó la bibliografía consultada al respecto. Asimismo, se solicitó al Espacio Autónomo  del Consejo Consultivo de Mujeres el diligenciamiento de la encuesta sobfre "Actitudes, creencias y comportamientos asociados al enfoque interseccional".
En septiembre, se continuó con la solicitud de la aplicación de la mencionada encuesta. De igual forma, se hizo una propuesta de líneas de acción para el fortalecimiento en este espacio.
En el mes de octubre se diseño el borrador de la estrategia construido por el equipo de corresponsabilidad, cuenta con marco conceptual, marco jurídico, lineas de acción. Aún no se ha definido la linea base por falta de la encuesta de percepción, ya que se cuenta con pocas encuestas diligenciadas.
</t>
    </r>
    <r>
      <rPr>
        <sz val="10"/>
        <color theme="3" tint="-0.249977111117893"/>
        <rFont val="Times New Roman"/>
        <family val="1"/>
      </rPr>
      <t>En noviembre y diciembre, a pesar que varias actividades de la estrategia se vienen implementando, se fortalece el documento de la estrategía con nuevas actividades, aún no se ha decidido acerca de la implementación de la linea base ya que muchas mujeres  de las instancias no desarrollaron la encuesta, esto es un insumo básico para plantear la Estrategia.</t>
    </r>
  </si>
  <si>
    <t>Se avanzo en  la línea base para el fortalecimiento de las capacidades ciudadanas de las mujeres en las instancias priorizadas, en la implementación de la encuesta linea base. Se cuenta con un documento que establece la estrategia de Fortalecimiento de Capacidades Ciudadanas de las Mujeres. Se avanzó  en la realización del diplomado Para el desarrollo de conocimientos en política pública, género y técnicas de liderazgo en las mujeres. Se realizó la revisión de los documentos de formación en participación ciudadana y control social y la realización de dos cursos de control social a la Gestión Pública.  En cuanto al proceso eleccionario del CCM se avanzo en el proceso de inscripción de candidatas y organizaciones. Se posesionaron 5 nuevas consejeras consultivas y 7 que continuan tres años más.</t>
  </si>
  <si>
    <t>Poca disposición de las mujeres del CTPD, del CCM para el diligenciamiento de la encuesta linea base, con la subcomisión de género, no se ha logró concertar su diligenciamiento. Se debe proyectar en el primer trimestre de 2022 la implementación de la linea base, que complementará la estrategia de fortalecimiento de Capacidades Ciudadanas de las Mujeres.     
Se propuso ampliar las inscripciones de organizaciones y candidatas del CCM, para poder tener durante el primer trimestre de 2022 Quorum decisorio en dicha instancia.</t>
  </si>
  <si>
    <t xml:space="preserve">Fortalecimiento de las capacidades de las mujeres en torno al ejercicio del derecho de la participación </t>
  </si>
  <si>
    <t>Se avanzó en la implementación de la linea base de la estrategía de fortalecimiento de capacidades ciuudadanas de las mujeres, a través de una encuesta de caracterización de imaginarios, propuesta por la Dirección de Gestión del conocimiento. Esta encuesta debe ser diligenciada por las mujeres que hacen parte del CCM, CTPD y de la subcomisión de género, con el análisis de la encuesta se formularán acciones a desarrollar en la Estrategía.
En conjunto con la Veeduría Distrital, se convoco a servidores, servidoras y contratistas de la secretaría Distrital del la Mujer, para participar en una jornada de sensibilización en control social a la Gestión Pública, a la vez la Veeduría Distrital presentaría la propuesta de conformación de la red Distrital de servidores públicos que promueven la pparticipación y el Control Social.
La jornada se realizó el 17 de septiembre de 2021 con la participación de 69 servidore, servidoras o contratistas, de los cuales 33 expresaron su interés de hacer parte de la Red propuesta por la Veeduría Distrital. A estas personas posteriormente la Veeduría Distrital las contactará para proceder a conformar la red.
En octubre se inició el segundo corte del curso de control social a la Gestión pública, con el fin de completar la meta de 50 ciudadanas formadas en este tema. 
Se convoco y dio inicio al diplomado dirigido a 70 mujeres realizado por la Universidad Nacional denominado Para el desarrollo de conocimientos en política pública, género y técnicas de liderazgo en las mujeres.
En noviembre continua el desarrollo del Diplomado de la Universidad Nacional, se realizó revisión de participantes, en aras de completar los cupos que estaban vacantaes por el desistimiento de alguns participantes. 
Se implementaron los modulos del segundo corte del curso de control social, se motiva  las y los ciudadanos a realizar las actividades pendientes en aras de cumplir con la meta de ejecución.
En diciembre continua el desarrollo del Diplomado de la Universidad Nacional, El diplomado continua en el año 2022.
Se implementaron los modulos del segundo corte del curso de control social, se motiva  las y los ciudadanos a realizar las actividades pendientes en aras de cumplir con la meta de ejecución. Resultados del curso fueron:
Personas inscritas 
para el primer corte 147 ciudadanas 
para el segundo corte 97 ciudadanas
Mujeres y hombres accedieron a la plataforma de GoogleClassroom
para el primer corte 80 ciudadanas
para el segundo corte 62 ciudadanas
Mujeres y hombres accedieron a la plataforma de GoogleClassroom realizando al menos una actividad
para el primer corte accedieron 48 ciudadanas
para el segundo corte accedieron 23 personas 
Personas fueron certificadas
Para el primer corte fueron certificadas 19 ciudadanas
Para el segundo corte con 7 actividades o más 11 personas 
con 5 o más actividades 3 ciudadanas.</t>
  </si>
  <si>
    <r>
      <t xml:space="preserve">En la mesa coordinadora realizada el 28 de enero, entre la Subsecretaría de Políticas de Igualdad y el Consejo Consultivo de Mujeres -Espacio Autónomo, se hizo la presentación del cronograma del proceso eleccionario.
En febrero se realizó una reunión interna de trabajo sobre el proceso de elección de nuevas consultivas entre las profesionales delegadas por el equipo de comunicaciones y las Direcciones de Enfoque Diferencial, Derechos y Diseño de Políticas, Territorialización de Derechos y Participación y la Subsecretaría de Políticas de Igualdad. En esta sesión se trataron los siguientes temas: Qué es el Consejo Consultivo de Mujeres; antecedentes; espacios de la instancia; posibles representaciones a elegir por derechos, localidades y diferencias y diversidad de las mujeres; etapas del proceso de elección y el cronograma de trabajo. Se acordó que este equipo se integrará a las jornadas de trabajo con las consejeras consultivas. También se ajustó y envió la guía de entrevista que se le realizará a las consejeras consultivas sobre barreras institucionales, personales y socio-culturales que enfrentan en desarrollo de su papel como consultivas.  Igualmente, se apoyó técnicamente la realización de la mesa de trabajo conjunta entre las profesionales delegadas por  la SDMujer  y las consejeras consultivas, en la cual se trataron los siguientes temas: 1. Decreto 224 de 2014: 2. Ajuste cronograma proceso eleccionario; 3. Propuesta proceso información; 4. Validación representaciones para proceso eleccionario y 5. Acuerdo fechas de reunión.
El 2 y 23 de marzo se realizaron sesiones de trabajo entre el equipo de la Secretaría Distrital de la Mujer y las consejeras consultivas. En estas sesiones se trataron los siguientes temas:  Presentación del cronograma de trabajo; propuesta de información; aclaración del concepto de cuidado; requisitos para la inscripción de las organizaciones y las candidatas y estrategia de comunicación.  
En el mes de abril se realizaron 3 sesiones de trabajo sobre el proceso de elección de las nuevas consejeras consultivas. El 6 de abril, se discutieron las recomendaciones realizadas por la consejera consultiva representante por mujeres con discapacidad, referidas a las representaciones por derechos. Se estudiaron las propuestas desde la 1 hasta la 4.  El 13 de abril se continúo con las observaciones realizados a las representaciones por derechos, desde la 5 hasta la 9. El 21 de abril se analizaron las propuesta para mujeres con diversidad y territorio. De igual forma, el 19 de abril se hizo una sesión de trabajo del equipo de la Secretaría Distrital de la Mujer para el seguimiento a la estrategia de comunicaciones. El 23 de abril el equipo de delegadas de la entidad, se reunió con el equipo de sistemas de la Oficina Asesora de Planeación. Asimismo, se unificó en un solo documento los requisitos de inscripción de las organizaciones y candidatas producto de la discusión con las consejeras consultivas. También se hicieron observaciones al guion para las selfies que se realizarán con las consejeras consultivas que inviten a la inscripción de organizaciones sociales de mujeres y mixtas a participar en el proceso. De igual forma, se hizo el documento de sentido de la elección de nuevas consultivas, un documento sobre conceptos básicos y se diligenció un formato sobre la elección y votación.
En mayo se realizaron 2 sesiones de trabajo  entre el equipo delegado de la Secretaría Distrital de la Mujer y las consejeras consultivas. El 3 de mayo se enviaron a las consejeras consultivas las tres partes de la presentación del proceso de información a las candidatas, así: 1) Derecho a la participación y representación, 2) Consejo Consultivo de Mujeres y 3) Política Pública de Mujeres y Equidad de Género. El 7 de mayo, se discutió la parte 1, en la cual se acordó que los temas de participación y representación se deberían realizar desde la experiencia de las consultivas. En la sesión del 24 de mayo, se discutieron la parte dos y tres, en la cual se acordó resumir la parte 2 e incluir ajustes a algunas de las diapositivas de la parte 3. De otra parte, se realizaron 3 sesiones de trabajo del equipo de la Secretaría Distrital de la Mujer para definir las características del formato de inscripción de las organizaciones y las candidatas y el diseño de los formatos solicitados en el proceso de elección. Se hizo el documento de virtualización del proceso. Se hizo comentarios a las piezas de comunicación y se actualizó el documento de solicitud de información de la primera etapa. Asimismo, se actualizó el documento de requisitos del proceso con base en la discusión realizada para la virtualización. Finalmente, se elaboró una propuesta de cronograma y una ruta de trabajo del proceso.  Se solicitó a la OAP la reformulación del cronograma del plan de acción para esta actividad, debido  a la reforma del decreto 224.
En el mes de junio Se realizó el documento que contiene el procedimiento a seguir para el proceso de elección de nuevas consejeras consultivas. Se hizo ajuste a los requisitos por derechos, diferencias y diversidades y localidades. Se hizo la propuesta de requisitos para las organizaciones que van a hacer electoras. Se ajustó el documento de virtualización.
Realizada el 13 de julio una reunión del equipo de corresponsabilidad y la subsecretaria de Políticas de Igualdad para el seguimiento al proceso de elección, en la cual se dieron directrices sobre el dominio y resolución del proceso. Proyectada y revisada la propuesta de resolución que adopta el proceso de elección del Consejo Consultivo de Mujeres -Espacio Autónomo.
En el mes de agosto se realizaron las siguientes sesiones de trabajo con el equipo base del proceso de elección de nuevas consejeras consultivas, así: 2, 4, 5, 12, 19, 26  y 30 de agosto. En estas sesiones se trataron los siguientes temas: Se tomó la decisión de hacer todo el proceso de elección por asamblea, ya que permite una amplia participación de las mujeres. Se discutió sobre el avance de la modificación del decreto 224 de 2014 y la resolución que adopta el proceso de elección por parte de la Secretaría Distrital de la Mujer. Asimismo, se hizo la presentación de información sobre el proceso de elección y el ajuste al documento metodológico de las asambleas. Se presentó a todo el equipo base del proceso de elección la presentación de las fases de elección. Se proyectó el cronograma del proceso de elección desde el 1° de septiembre hasta el 17 de diciembre de 2021. Se hizo la presentación de la segunda parte de las piezas de comunicación para la inscripción y participación en las asambleas. Asimismo, se planteó la estructura del guion para la realización del Facebook Live "Tomémonos un café por los derechos de las mujeres". De igual forma, el 26 de agosto se presentaron las fases del proceso al equipo de enfoque diferencial y el 31 de agosto al equipo de las SOFÍAS que están en cada una de las localidades.
En septiembre, se ajustó a solicitud de la Secretaría Jurica la proyección del nuevo decreto que adopta el Consejo Consultivo de Mujeres. De igual forma, se llevó a cabo la presentación del proceso de información a las direcciones de Enfoque Diferencial, Derechos y Diseño de Políticas y Territorialización de Derechos y Participación. Se ajustaron los documentos del ABC de preguntas frecuentes, el glosario y el documento de sentido.
El 8, 11, 12, 14 y 19 de octubre, se realizaron sesiones de seguimiento entre la subsecretaria de Políticas de Igualdad y el equipo de corresponsabilidad y las delegadas de las diferentes dependencias de la Secretaría Distrital de la Mujer, en las cuales se trataron los siguientes temas: Revisión y ajustes de los documentos que se colgarán en la página Web; revisión de la estrategia de comunicación y de las piezas de comunicación sobre la inscripción de las organizaciones que serán votantes y las organizaciones que participarán con candidatas; información del proceso de elección entre las dependencias de la SDMujer responsables del tema; convocatoria y difusión del proceso para las diferentes representaciones; revisión y ajustes del proceso de información a las candidatas.
</t>
    </r>
    <r>
      <rPr>
        <sz val="9"/>
        <color rgb="FF002060"/>
        <rFont val="Times New Roman"/>
        <family val="1"/>
      </rPr>
      <t>En el mes de noviembre se inició con el proceso de convocatoria y socialización sobre el proceso de eleccionario con organizaciones de mujeres y ciudadanía en general, el 5 de noviembre se expide la Resolución 0599 de 2021  por medio dela cual se dictan las disposiciones para el proceso eleccionario del Consejo Consultivo de Mujeres y se presenta el cronograma y las fases a seguir, de igual manera durante este mes se llevan  a cabo diferentes estrategias de socialización y divulgación del proceso eleccionario a través de diferentes canales de comuicación, encuentros con organizaciones y colectvias de mujeres,  y la sinergia con entidades públicas. El 23 de noviembre se realiza la primera sesión del Proceso de Información con las candidatas inscritas, el 24 y 25 de noviembre se revisaron los documentos cargados por las organizaciones, el 26 de noviembre se publicó el listado de organizaciones que debían subsanar documentos, y entre el 29 y 30 se revisaron los documentos enviados parala subsanación de requisitos, a partir de esta revisión se identifico se podían llevar a cabo las Asambleas de elección de: i) Paz y convivencia con Equidad: ii) Chapinero: iii) Barrios Unidos: iv) Engativá; y v) Mujeres CUidadoras, ya que cumplian con la inscripción de mínimo 2 candidatas y 3 organizaciones votantes. 
 De igual manera, durante este mes, una vez revisadas las representaciones sobre las cuales no se recibió ninguna inscripción se inicio la elaboración de la propuesta de modificación del cronograma dando cumplimiento a lo establecido en el parágrafo 4 del artículo 22 de la resolución 0599 de 0221.</t>
    </r>
    <r>
      <rPr>
        <sz val="9"/>
        <rFont val="Times New Roman"/>
        <family val="1"/>
      </rPr>
      <t xml:space="preserve"> 
Durante el mes de diciembre se adelantaron las siguientes acciones sobre el proceso eleccionario: el 1 de diciembre de 2021 se publicó en la página web de la Secretaría Distrital de la Mujer, el listado parcial de organizaciones y candidatas que cumplían los requisitos de inscripción, y se dio plazo hasta 2 de diciembre para recibir observaciones o comentarios sobre el mismo, sin embargo no se recibió ninguno.
El 6 de diciembre, la Secretaría Distrital de la Mujer, procedió a publicar en su página web el listado definitivo de organizaciones y candidatas que cumplieron con los requisitos para el proceso de elección y se confirmaron las representaciones con las cuales se podia llevar a cabo las Asambleas de Elección.
Así mismo, el 1 de diciembre se publicó en Legal Bog el Proyecto de Acto Administrativo “Por medio de la cual se fija un nuevo cronograma para ampliar la participación en el proceso establecido en la Resolución 0599 de 2021, a través de la cual se determinó el proceso de elección del Consejo Consultivo de Mujeres de Bogotá D.C Espacio Autónomo para el período 2021-2024”, el cual estuvo dispuesto para comentarios por parte de la ciudadanía hasta el 9 de diciembre, sin que se recibiera observación alguna, y el 13 de diciembre se publicó la Resolución 0681 de 2021 “Por medio de la cual se fija un nuevo cronograma para ampliar la participación en el proceso establecido en la Resolución 0599 de 2021, a través de la cual se determinó el proceso de elección del Consejo Consultivo de Mujeres de Bogotá D.C Espacio Autónomo para el período 2021-2024”.
En relación a las Asambleas de Elección, fueron realizadas de la siguiente manera: el 13 de diciembre se llevaron a cabo las Asambleas correspondientes a las localidades de Barrios Unidos y Chapinero, y el 14 de diciembre se realizaron las Asambleas de Elección correspondientes a la Localidad de Engativá, la Diversidad de Mujeres Cuidadoras y el Derecho de Paz y Convivencia con Equidad, logrando elegir a las 5 consultivas respectivamente.
Por otro lado, se continuó con la articulación con el IDPAC con el objetivo de generar una estrategia de comunicaciones para divulgar las nuevas fechas establecidas para ampliar los plazos de inscripción para el proceso eleccionario, y por parte de la oficina de comunicaciones de la Secretaría Distrital de la Mujer se actualizaron las piezas comunicativas y se procedió con la divulgación de información correspondiente.
El 21 de diciembre, se procedió a publicar el documento con los respuestas a las observaciones recibidas sobre las actas de las asambleas realizadas y el 23 de diciembre se publico la Resolución 0697 de 2021por medio de la cual se consolidan los resultados del proceso de eleccion del CCM u se reconocen como consejeras para el período 2021-2024, de igual manera, en esta misma fecha, se llevó a cabo el acto de reconcimiento y posesión de las 5 nuevas consejeras consultivas y de las 7 consejeras que continuan en su período de elección.</t>
    </r>
  </si>
  <si>
    <t>Se debe proceder en el primer trimestre de 2022 a la elección de las consejeras Consultivas faltantes, para lograr el quorum que requiere el espacio, lo cual pertmitirá, la reactivación de las comisiones de trabajo y el seguimiento a sectores.
Se deben adelantar acciones que permitan socializar en la Secretaría Distrital de la Mujer la estrategía de correponsabilidad, su difusión permitirá adelantar acciones conjuntas entre las diferentes dependencias de la entidad</t>
  </si>
  <si>
    <t>Contar con un equipo por parte de la Secretaría Distrital de la Mujer durante la movilización social, que permitiera a las mujeres denunciar en casos de violencia contra de ella al momento de manifestarse.
Incluir en la actualización del Decreto 563-015 Bloque II acciones preventivas la creación de la Subcomisión de género, que permita que posterior esta subcomisión siga funcionando.</t>
  </si>
  <si>
    <t>Con el Consejo Consultivo, se adelanto el proceso eleccionario, se logró posesionar a 5 consejeras nuevas y 7 que continuan. Se realizó la Secretaría Tecnica del Espacio, a través de las mesas coordinadoras, el espacio autonomo y el espacio ampliado. Se apoyó el trabajo de comisiones y seguimiento a sectores.
Se realizó acompañamiento permanente a la bancada de mujeres en el Concejo de Bogotá.
Creación de la Subcomisión de Género para el Decreto 563-015, documento sobre las recomendaciones de la Corte Interamericana de Derechos Humanos referente al papel de la Secretaría Distrital de la Mujer en torno a la Movilización social, Acompañamiento del Equipo de la Secretaría Distrital de la Mujer durante la movilizción social año 2021.
Con el CTPD se obtuvieron resultados favorables que permitieron el trabajo mancomunado con las consejeras electas por el sector para la instancia y la SDMujer, dentro de los logros más significativos está la elección de una consejera, quien ocupó la curúl faltante, ahora se cuenta con las 3 curules por el sector mujeres al interior del CTPD, 
Se mantuvo permanentemente seguimiento a los pactos de corresponsabilidad, hubo avances en varios compromisos y se gestionaron nuevos compromisos, a los cuales se les hará seguimiento en la vigencia 2022.</t>
  </si>
  <si>
    <r>
      <rPr>
        <sz val="10"/>
        <rFont val="Times New Roman"/>
        <family val="1"/>
      </rPr>
      <t xml:space="preserve">En el mes de febrero se acompañó la reunión preparatoria que se van a realizar las consejeras consultivas con la Secretaría Distrital de Seguridad, Convivencia y Justica para tratar el tema de los feminicidios y violencias contra las mujeres en el contexto de la pandemia por la COVID 19.
 En marzo se acompañó la sesión preparatoria de la mesa con la Secretaria, en la cual se acordó el cronograma de trabajo para la elaboración del documento base de discusión, las observaciones por parte de las consejeras consultivas y la propuesta de fecha de la mesa. Igualmente, se leyó la respuesta que dio la Dirección de Eliminación de Violencias contra las mujeres y acceso a la justicia a la solicitud de información realizada por las consejeras consultivas. Se hizo seguimiento a los compromisos en la plataforma Colibrí estando todos al día, salvo un compromiso de enviar piezas comunicativas sobre violencias contra las mujeres para que sean divulgadas en la Red de Cades y Súper cades. No se desarrolló el tema porque algunos de ellos han estado cerrados o con prestación parcial de servicios por la pandemia del COVID 19. Se hizo una matriz con los compromisos del Consejo Consultivo de Mujeres Espacio Ampliado realizada el 18 de marzo.
En abril se hizo el documento base para la mesa de trabajo con la Secretaría Distrital de Seguridad, Convivencia y Justicia. Se presentó a las consejeras consultivas el Modelo de prevención de las violencias basadas en el género por parte de la directora de Gestión del Conocimiento. El 20 de abril se hizo una sesión preparatoria de la mesa de trabajo en la cual se presentó la propuesta metodológica y la agenda de trabajo.
En mayo se realizó una sesión preparatoria de la mesa de trabajo con la Secretaría Distrital de Seguridad, Convivencia y Justicia, en la cual se definieron los criterios para la presentación en la mesa de trabajo y se estableció la vocería por parte de las consejeras consultivas. De otra parte, no se pudo realizar la mesa programada para el 11 de mayo porque no asistió la delegada de la Secretaría Distrital de Seguridad, Conviencia y Justicia. Se programará nuevamente la mesa para junio.
El 10 de junio se hizo la mesa de trabajo con la Secretaría Distrital de Seguridad, Convivencia y Justicia. Se acordó hacer una reunión con la Dirección de Acceso a la Justicia. Se hizo una sesión preparatoria de la mesa con el sector de Desarrollo Económico, Industria y Turismo en la cual se definieron las preguntas que se harán al sector mediante derecho de petición. 
En el mes de julio Realizadas las sesiones de trabajo preparatorias de los sectores de Salud e Integración Social. Se trabajaron las preguntas que serán radicadas mediante derecho de petición por parte de las consejeras al Sector de Salud y se prepararon las preguntas sobre el Sistema Distrital de Cuidado del Sector de Integración Social. 
En agosto se realizaron las siguientes sesiones preparatorias de las mesas de trabajo con los sectores de Salud e Integración Social, así: El 5 y 19 de agosto se prepararon las preguntas sobre violencias contra las mujeres y Comisarías de Familia y reactivación económica y participación dirigidas a Integración Social;  el 11 de agosto se prepararon las preguntas para el sector de Salud.  De otra parte, se preparó y se hizo la mesa de trabajo con el secretario de Seguridad, Convivencia y Justicia. La preparación y ajuste a la presentación de las consejeras consultivas se realizaron el 4, 17, 20 y 24 de agosto. El 25 de agosto se hizo la mesa de trabajo con el secretario, en la cual se acordó el 3 de septiembre el sector haría llegar a las consejeras consultivas una propuesta de trabajo.
En septiembre, con base en la propuesta de trabajo que salió de la reunión con el secretario de Seguridad, se hizo una sesión con las consejeras consultivas de lectura de dicha propuesta y de solicitud de información a la Secretaría Distrital de Seguridad, Convivencia y Justicia.
En octubre en relación con el seguimiento a los compromisos se subieron los siguientes soportes: 1) Cierre del compromiso del espacio ampliado del 18 de marzo, sobre la contratación de la línea base. 2) Se subieron las evidencias de los dos puntos de control del seguimiento al pacto suscrito por las consejeras consultivas con las y los alcades locales. 
</t>
    </r>
    <r>
      <rPr>
        <sz val="10"/>
        <color theme="3"/>
        <rFont val="Times New Roman"/>
        <family val="1"/>
      </rPr>
      <t>En el mes de noviembre, se abordo el tema de seguimiento a los sectores en la mesa coordinadora del CCM. Se concluuye que por falta de aforo de las consultivas no es posible realizar las mesas programadas. 
En el mes de diciembre se realizó la posesión de 5 nuevas ccnsejeras consejeras consultivas y de 7 que continuan período por tres años más. Es decir el Consejo Consultivo cuenta en total con 12 consejeras, por lo cual no se cuenta con el quorum requerido para realizar seguimiento a sectores. Una vez se posesiones el CCM e4n su totalidad, se reorganizarán las mesas de trabajo.</t>
    </r>
  </si>
  <si>
    <r>
      <rPr>
        <sz val="10"/>
        <rFont val="Times New Roman"/>
        <family val="1"/>
      </rPr>
      <t xml:space="preserve">En el mes de febrero se acompañaron las siguientes comisiones de trabajo del Espacio Autónomo, así: 1) Una sesión de la comisión POT, la cual fue cancelada por las consejeras consultivas porque esperan hablar con la Secretaria en relación con el contrato del apoyo técnico a la formulación del POT. 2) Dos comisiones de trabajo de comunicaciones, en las cuales se hizo balance de lo realizado en el 2020 y se hizo lectura y recomendaciones de tres artículos que preparan las consejeras consultivas para incluir en la primera boletina del 2021. 3) Una comisión sobre el proceso de elección de las nuevas consultivas, en la cual se presentó el cronograma, se validaron las representaciones que saldrán a elección y se hicieron recomendaciones por parte de la Dirección de Enfoque Diferencial. 4) Una sesión de trabajo para la definición de los temas por parte de las consejeras consultivas para el Consejo Consultivo de Mujeres -Espacio Ampliado. Por decisión de las consejeras consultivas ellas continuarán preparando su intervención en el Espacio Ampliado, sin el apoyo técnico de la entidad.
En marzo se convocó a reunión de la comisión de comunicaciones, a la cual no asistieron las consejeras consultivas debido a que argumentaron que tuvieron problemas con el enlace. Asimismo, esta comisión ha venido presentando dificultades de asistencia, regularmente participan tres consejeras consultivas y han incumplido los compromisos adquiridos, por ejemplo, enviar los artículos que serán publicados en la primera boletina del año para que las restantes consejeras y las profesionales que apoyan técnicamente el tema les hagan observaciones. Como solución se planteó que un día antes se recuerda la sesión de trabajo y nuevamente se pidió enviar los artículos para hacerles comentarios.
En abril se hicieron observaciones por parte de la profesional del equipo de comunicaciones y de la Subsecretaría de Políticas de Igualdad al artículo elaborado por una consejera consultiva que se publicará en la primera boletina del Consejo Consultivo de Mujeres Espacio Autónomo. Se solicitó a las consejeras consultivas que enviarán una foto y una reseña sobre la experiencia como consejera consultiva para publicar un artículo de reconocimiento a las consejeras consultivas que terminan periodo. Se hizo el acompañamiento técnico para la formulación de los planes de acción del espacio autónomo y el espacio ampliado. Se revisó el balance de lo realizado en el 2020.
En el mes de mayo se realizaron dos comisiones de comunicaciones. En la primera se realizó un taller sobre Cómo escribir una nota periodística  y en la segunda se trabajó sobre la semblanza que se incluirá en la boletina. Asimismo, se describió el contenido de la boletina para el reconocimiento de las consejeras consultivas que terminan periodo. De igual forma, se hizo el documento para la boletina N° 1.
En junio Se terminó de elaborar la primera boletina en la cual se hará reconocimiento a las consejeras consultivas que terminan período. Se solicitó el diseño de la boletina a la profesional de comunicaciones. Se realizaron 4 sesiones preparatorias del encuentro distrital de mujeres diversas. En estas sesiones de trabajo se diseñó la metodología de trabajo, se definió el formato de inscripción y se diseñó un formulario para aplicarlo a las mujeres sobre violencias y reactivación económica. Se hizo un ensayo para la conexión entre la trasmisión en vivo en el facebook de la Alcaldía Local de Tunjuelito, las asistentes en la Casa de la Cultura de Tunjuelito y la plataforma Temas. Se hizo el encuentro en el cual se presentaron el análisis de los resultados del formulario aplicado a las mujeres, se hizo la presentación de los 7 principios del empoderamiento económico de las mujeres y se tuvo el espacio de interacción con las mujeres. Se asistió a la sesión del Consejo Local de Mujeres de Puente Aranda (CLM) para hablar sobre el proceso de elección y de la delegación de una representante del CLM al espacio autónomo. Se realizó una sesión de trabajo para continuar con la modificación del acuerdo 526 de 2013. Al respecto, se acuerda que cuando sea el momento de socialización se hará llegar a las consultivas el acuerdo que crea las casas refugio y el acuerdo que crea los Consejos Locales de seguridad para las mujeres.
En el mes de julio realizada una sesión de trabajo de la comisión de comunicaciones, en la cual se revisaron las observaciones realizadas por las consejeras consultivas de la boletina N° 1.
El 9 de agosto se hizo una sesión de trabajo con las consejeras consultivas que participan en la comisión de comunicaciones para definir el contenido de la segunda boletina sobre los siguientes temas: 1) Participación en la formulación del POT con enfoque de género; 2) Homenaje a la lideresa Wendy Calderón y 3) Presupuestos participativos primera fase.
En el mes de septiembre se programó reuníon de la comisión de comunicaciones el día 27, pero solo se conectó una consejera. La comisión del POT se reunió directamente con la SDP.
En octubre se acompañó a las consejeras consultivas a dos sesiones de trabajo con la Secretaría Distrital de Planeación para definir el apoyo por parte de esta entidad a la audiencia sobre "Cómo estamos las mujeres en el POT".  Se apoyó la elaboración del minuto a minuto de la audiencia. 
</t>
    </r>
    <r>
      <rPr>
        <sz val="10"/>
        <color theme="3"/>
        <rFont val="Times New Roman"/>
        <family val="1"/>
      </rPr>
      <t>En el mes de noviembre, se abordo el tema de comisiones en la mesa coordinadora del CCM. Se concluuye que por falta de aforo de las consultivas no es posible realizar las reuniones por comisión.
En el mes de diciembre se realizó la posesión de 5 nuevas ccnsejeras consejeras consultivas y de 7 que continuan período por tres años más. Es decir el Consejo Consultiva cuenta en total con 12 consejeras, por lo cual no se cuenta con el quorum requerido para definir las comisiones de trabajo. Una vez se posesiones el CCM e4n su totalidad, se reorganizarán las comisisones de trabajo.</t>
    </r>
  </si>
  <si>
    <t xml:space="preserve">Con la bancada de la mujer se realizó una reunión en el mes de febrero sobre el sistema distrital de cuidado. Este mes se acompañaron unas 5 mesas técnicas de distintos proyectos de acuerdo donde se enunciaron distintas sugerencias a través del enfoque de género en los proyectos de acuerdo que se presentan al concejo. Los proyectos de acuerdo tocan temas como cuidadoras de animales domésticos, empleabilidad y emprendimiento para mujeres en el distrito y transporte público de la bicicleta. 
En el mes de marzo, se acompañó1 mesa técnica del proyecto de acuerdo 11 del 2021, por medio del cual se espera fortalecer la reactivación económica en el distrito de Bogotá, con enfoque de género y de derechos humanos de las mujeres.
Para el mes de abril, se acompaña una mesa de la comisión de discapacidad del Concejo de Bogotá, en donde se exponen las líneas del SIDICU específicamente para esta población. En mayo, se realizaron Mesas de Trabajo para dar seguimiento al Acuerdo 749 del 2020, también se realizó una Mesa de Conflictividad en donde se trató el tema de las mujeres en el fútbol y las barras bravas. En el mes de junio, se participó en la Bancada de la Economía Popular del Concejo de Bogotá, allí se escucharon las preocupaciones y peticiones de las vendedoras informales. Se informó sobre las acciones que emprende la Secretaria de la Mujer en pro de la participación de las vendedoras en la elección de los consejos locales y distritales. También se asistó a la mesa de trabajo convocada por el HC Julián Rodriguez Sastoque en donde se trataron las violencias simbolicas de las que son víctimas la colectiva mujeres muralistas, en este espacio la Secretaria de la Mujer ha acompañado las solicitudes de la colectiva. Así mismo se participó en la instalación de la subcomisión mujeres gestantes y lactantes promovida por la HC Gloria Diaz.
Durante el mes de julio,  se asistió a la comisión de madres gestantes y lactantes del Concejo de Bogotá en donde se expuso las acciones por parte de la Secretaria de la Mujer en favor de las madres gestantes y lactantes. También se asistió a la Bancada de la Economía Popular del Concejo de Bogotá y se ha estado participando en las asambleas con vendedores y vendedoras convocadas por la bancada, igualmente, se reinició el proceso con Demolab que tiene como objetivo la implementación de la caja de herramientas para la transversalización del enfoque de género en el Concejo de Bogotá.
En el mes de agosto se convocó una mesa de trabajo con los sectores de la administración para recibir comentarios sobre el proyecto de acuerdo Desaprender el Machismo. Igualmente se participó en las mesas de trabajo del proyecto de acuerdo 323 del 2021 "Por el cual se establecen los lineamientos para la formulación de la política pública distrital para los niños, niñas, adolescentes y jóvenes con capacidades y talentos excepcionales en la ciudad de Bogotá", en la mesa de trabajo con las mujeres muralistas y la mesa de trabajo del proyecto de acuerdo 285 del 2021 "Por medio del cual se promueve una ruta de atención integral para la mujer gestante y lactante y se dictan otras disposiciones".También se asistió a la Comisión de Plan de Desarrollo y Ordenamiento Territorial en donde se participó en el debate del proyecto de acuerdo 312 del 2021 “Por medio del cual se establecen nuevos lineamientos para actualizar la política distrital de salud mental y se dictan otras disposiciones"  Así mismo se asistió a la Sesión Plenaria en donde se agendó el proyecto de acuerdo 083 del 2021 "“Por el cual se integran acciones para fomentar el emprendimiento de mujeres “EME” – empresas con manos de mujer dentro de las estrategias de la Secretaría de Desarrollo Económico y se dictan otras disposiciones".  Por último, se asistió al lanzamiento de la caja de herramientas para la transversalización del enfoque de género en el  Concejo.
En el mes de septiembre se participó en la Mesa de Trabajo del proyecto de acuerdo 285 del 2021 por medio del cual se promueve una ruta de atención integral para la mujer gestante y lactante. En esta mesa se acordó la posición de la administración y comentarios de la Secretaria de la Mujer para garantizar la incorporación del enfoque de género en esta iniciativa normativa.  Así mismo, se asistió al a la sesión de la comisión de Plan de Desarrollo Territorial y Plan de Desarrollo en donde se agendó el proyecto de acuerdo Priorizado 273 de 2021: “Por medio del cual se promueve un programa de capacitación y formación de las personas cuidadoras primarias en cuanto al conocimiento básico y necesario, actitud y práctica del cuidado, así como la sensibilización de las personas objeto de cuidado acerca de las buenas prácticas de autocuidado y sobre el valor de la labor desempeñada por quienes los cuidan; se fomenta la creación de espacios de cultura, recreación y deporte para el disfrute de las personas a las que acoge este acuerdo y se dictan otras disposiciones”. Acumulado por unidad de materia por el Priorizado 303 de 2021 “Por medio del cual se establecen acciones intersectoriales que fortalezcan la atención de las personas con dependencia funcional, cuidadores, cuidadoras y voluntarios en Bogotá y se dictan otras disposiciones”. 02 de septiembre del 2021.  Allí se participó en el debate y se incorporaron los comentarios de la Secretaria de la Mujer en el proyecto en curso. En la comisión de Hacienda se participó en el debate sobre el Proyecto de Acuerdo 370 de 2021 “Por el cual se crea la comisión intersectorial de apoyo al emprendedor y emprendedora joven rural campesina de Bogotá D.C y se dictan otras disposiciones”. 07 de septiembre del 2021.  Este proyecto plantea que la Secretaría de la Mujer pueda ser parte de la comisión intersectorial y aunque no le solicitaron comentarios a la entidad, sí se hizo presencia en la sesión para hacer seguimiento a la iniciativa. En cuanto al trabajo en conjunto con el laboratorio de innovación política del Concejo, Demolab, se realizaron sesiones de trabajo con los equipos de trabajo de la HC Lucia Bastidas, el HC Martin Rivera y el HC Luis Carlos Leal en donde se dio apoyo técnico para incorporar el enfoque de género en sus proyectos de acuerdo. Durante este mes de septiembre también se asistió a la comisión accidental de la Alerta Temprana 046 del 2019 en donde cada entidad ha expuesto sus acciones y la SDMujer ha presentado las acciones que ha implementado para responder a la alerta desde un enfoque diferencial y de género.
 Durante el mes de octubre, el trabajo en el Concejo se centró en el proyecto de acuerdo POT. Se asistió a reuniones convocadas por la Concejal Heidy Sanchez en donde se escuchó los comentarios de varias mujeres sobre el proyecto de acuerdo que busca tener un nuevo plan de ordenamiento territorial. También se realizaron reuniones con el equipo de la Concejal Sanchez para recibir sus propuestas de modificación en el articulado. Así mismo se tuvo una reunión con el equipo de la Concejal Maria Fernanda Rojas para escuchar sus propuestas de modificación en el acuerdo. Las reuniones con ambas concejales buscan transversalizar el enfoque de género en el pot. Igualmente se tuvieron reuniones con Demolab para seguir implementando la caja de herramientas para transversalizar el enfoque de género y para coordinar actividades en el marco del 25N. Por último, se tuvo una mesa de trabajo para exponer el concepto de las secretarias sobre el Proyecto de Ley 235 sobre lactancia materna. 
Durante el mes de noviembre, en el Concejo de Bogotá continuó la discusión sobre el Plan de Ordenamiento Territorial, internamente la Secretaria de la Mujer coordinó su equipo para atender las necesidades y estudio de las modificaciones propuestas por los concejales. Igualmente se asistió a la Comisión Accidental de seguimiento a la dignificación de los recicladores y recicladoras en la ciudad de Bogotá convocada por el Concejal Luis Carlos Leal, en esta comisión se expusieron las acciones de la SDMujer frente a la población recicladora. De otro lado, se participó en la preparación del foro de violencia política que busca contar con la intervención de edilesas y concejalas. También se continuó el proceso con Demolab el laboratorio de innovación política del Concejo para aplicar la caja de herramientas para la transversalización del enfoque de género y, por último, junto a Demolab se organizó un taller virtual en donde el equipo de la SDMujer expuso su trazador presupuestal. 
En el mes de diciembre, se realizó un taller en alianza con Demolab para exponer el trazador presupuestal de igualdad y equidad de género a los asesores de los Concejales en el marco del debate del presupuesto 2022. De esta manera los equipos de los Concejales conocieron la herramienta y profundizaron sobre el ejercicio que realiza la SDMujer en la transversalización del enfoque de género en todas las Secretarias del Distrito. </t>
  </si>
  <si>
    <r>
      <t>Durante el mes de marzo se logró realizar contacto con la secretaría técnica del Consejo Territorial de Planeación Distrital CTPD, la cual está a cargo del equipo profesional de la Secretaría de Planeación Distrital con quienes se sostuvo reunión el 26/03/2021 por medio de la cual se llegaron a acuerdos relacionados con la vacancia del proceso eleccionario en representación de organizaciones de mujeres. Se hizo el primer acercamiento con las consejeras en representación de las mujeres para el CTPD a través de correo electrónico buscando la programación de una reunión para el mes de abril.
Durante el mes de abril se logró llevar a cabo reunión con las consejeras para el sector mujeres al interior del Consejo Territorial de Planeación Distrital -CTPD- el día 14 de abril de 2021, con el fin de retomar actividades con dicha instancia de participación para el año 2021, se concretaron algunos aspectos relevantes con relación al proceso de acompañamiento y así lograr transversalizar los enfoques de derechos de las mujeres, de género y diferencial, dichos aspectos fueron tenidos en cuenta dentro del documento de lineamientos del CTPD , así mismo, se realizó la proyección del plan de trabajo para retomar las actividades con relación al proceso eleccionario de la consejera por el sector mujeres para el Consejo Territorial de Planeación Distrital -CTPD- teniendo en cuenta los procesos adelantados el año pasado y se sostuvo reunión con el equipo de la oficina de planeación y al área de sistemas de la SDMujer para retomar el proceso eleccionario.
Durante el mes de mayo se llevaron a cabo avances en el proceso eleccionario para 1 consejera en representación del sector mujeres para el CTPD, con relación a este proceso se sostuvieron mesas de trabajo con el equipo de comunicaciones y sistemas de la SDMujer por medio de las cuales se ajustaron detalles relacionados con el eleccionario, así mismo se contactó a la MOE, la Secretaría Distrital del  Planeación y la Veeduría quienes realizaron aportes los cuales se incorporaron en el proceso y la documentación del mismo, así mismo, el proceso se presentó ante sesión del Consejo Consultivo de Mujeres quienes hicieron algunos aportes que se ajustaron en el proceso, se planteó el cronograma para arrancar con el proceso de difusión el 1 de junio 2021 con el apoyo el área de comunicaciones.
Durante el mes de junio se llevaron a cabo avances en el proceso eleccionario para 1 consejera en representación del sector mujeres para el CTPD, se cumplió con el cronograma establecido para el proceso de difusión, convocatoria e inscripción de organizaciones sociales formales e informales que trabajen por los derechos de las mujeres de Bogotá, con el apoyo de las áreas de comunicaciones y sistemas, se hizo especial énfasis en el proceso de convocatoria y gestión del mismo a través de oficios, comunicaciones internas, correos electrónicos, mensajes de texto, llamadas telefónicas, entre otras; para logran una amplia participación.
Durante el mes de julio se concluyó con el proceso eleccionario para cubrir 1  vacante por organizaciones sociales de mujeres que trabajen por los derechos de las mujeres de Bogotá en el CTPD, a través de Asamblea de Elección llevada a cabo el miércoles 21 de julio se eligió a 1 consejera que ocupará el cargo en la instancia de participación, cumpliendo con el cronograma establecido para el proceso y los trámites administrativos respectivos, se contó con el apoyo constante de las áreas de comunicaciones y sistemas de la SDMujer, la secretaria técnica de la instancia a cargo de la SDPlaneación y la consejera activa en el CTPD por organizaciones sociales de mujeres, se hizo énfasis en el proceso de gestión del eleccionario a través de oficios, correos electrónicos, mensajes de texto, llamadas telefónicas, entre otras; para logran cumplir con el objetivo según el cronograma. Se partició de las Audiencias Públicas POT del sector Mujeres y el Sistema Distrital de Ciudado, organizadas por el CTPD, se apoyo en la difusión de las mismas y se articuló con la Dirección de Derechos y Diseño de Política creando bullets para la Subsecretaria de Políticas de Igualdad quien intervinó de manera formal en la Audiencia del sector Mujeres-POT el jueves 29 de julio.
Durante el mes de agosto se sostuvo reunión con las consejeras territoriales para construír el plan de trabajo con la instancia para lo que resta del año, se inicia de nuevo con el proceso eleccionario para cubrir 1  vacante por organizaciones sociales de mujeres que trabajen por los derechos de las mujeres de Bogotá en el CTPD, se ajustan los documentos ABC eleccionario, preguntas frecuentes eleccionario y se crea nuevo cronograma eleccionario, se articula con las áreas de comunicaciones y sistemas de la SDMujer para iniciar acompañamiento en el proceso de difusión, convocatoria , inscripción y elección de la vacante para el CTPD, a través de 27 oficios se solocita apoyo en el proceso de difusión y convocatoria, a través de oficio se solicita acompañamiento en la asamblea de elección a  la secretaria técnica de la instancia a cargo de la SDPlaneación, la MOE, la Veeduría Distrital y la Personería de Bogotá, se  mantiene comunicación constante con las 2  consejeras activas en el CTPD , se hizo énfasis en la gestión del proceso eleccionario a través de oficios, correos electrónicos, mensajes de texto, llamadas telefónicas, entre otras; para cumplir con el cronograma establecido. Se socializó el proceso eleccionario en mesa de trabajo con la Dirección de Enfoque Diferencial.
Durante el mes de septiembre se sostuvo reunión con las consejeras territoriales y la subsecretaria para presentar el plan de trabajo con la instancia para lo que resta del año, se inicia de nuevo con el proceso eleccionario para cubrir 1  vacante por organizaciones sociales de mujeres que trabajen por los derechos de las mujeres de Bogotá en el CTPD, se ajustan los documentos ABC eleccionario, preguntas frecuentes eleccionario y se crea nuevo cronograma eleccionario, se articula con las áreas de comunicaciones y sistemas de la SDMujer para iniciar acompañamiento en el proceso de difusión, convocatoria , inscripción y elección de la vacante para el CTPD, a través de oficios se solocita acompañamiento en la asamblea de elección a  la secretaria técnica de la instancia a cargo de la SDPlaneación, la Misión de Observación Electoral MOE, la Veeduría Distrital y la Personería de Bogotá,  se lleva a cabo sesión pública de información sobre el proceso eleccionario del CTPD el 29/09/21 en donde se convocó a las Organizaciones sociales de Mujeres de Bogotá, se  mantiene comunicación constante con las 2  consejeras territoriales activas en el CTPD, se hizo énfasis en la gestión del proceso eleccionario y la sesión de información a través de oficios, correos electrónicos, mensajes de texto, llamadas telefónicas, entre otras; para cumplir con el cronograma establecido, se continúo con la divulgación y socialización de la encuesta de Actitudes, Creencias y Comportamientos asociados al enfoque interseccional con las consejerad y consejeros del CTPD</t>
    </r>
    <r>
      <rPr>
        <sz val="10"/>
        <color theme="4" tint="-0.249977111117893"/>
        <rFont val="Times New Roman"/>
        <family val="1"/>
      </rPr>
      <t>.
Durante el mes de octubre se continua con el proceso eleccionario para cubrir 1  vacante por organizaciones sociales de mujeres que trabajen por los derechos de las mujeres de Bogotá en el CTPD,  se articula con las áreas de comunicaciones de la SDMujer para iniciar acompañamiento en el proceso de difusión, convocatoria , inscripción y elección de la vacante para el CTPD, a través de oficios se solocita acompañamiento en la asamblea de elección a  la secretaria técnica de la instancia a cargo de la SDPlaneación, la Misión de Observación Electoral MOE, la Veeduría Distrital y la Personería de Bogotá, se actualizaron los documentos, listados y PPT acorde al cronograma de elección, se llevaron a cabo 2 sesiones de Asamblea de Elección para cubrir la vacante del CTPD el 13/10/2021 y el 20/10/2021, en la segunda sesión se logró la elección de la nueva consejera  para cubrir el periodo al interior de la instancia de participación, a través de correo electrónico al CTPD y la secretaría técnica de la instancia se formalizó la elección de Alexandra Useche Cuervo, se  mantuvo comunicación constante con las 2  consejeras territoriales activas en el CTPD quienes apoyaron en el proceso de convocatoria, se hizo énfasis en la gestión del proceso eleccionario a través de oficios, correos electrónicos, mensajes de texto, llamadas telefónicas, entre otras para cumplir con el cronograma establecido, se divulgó y socializó el diplomado con la Universidad Nacional y la rendición de cuentas de la SDMujer con las consejeras del CTPD.
Durante el mes de noviembre se llevó a cabo mesa de trabajo con las 3 consejeras territoriales electas para el CTPD durante la sesión se dio a conocer el avance de los compromisos adquiridos por la SDMujer en la pasada sesión de trabajo, se articuló con la Dirección de Territorialización, específicamente con el equipo de la estrategia Hablemos de Paridad socializando la estrategia con las consejeras, se proyectó reunión para diciembre en donde se profundizará en la articulación con dicha estrategia para socializarla al interior del CTPD. Se mantuvo comunicación constante con las 3 consejeras territoriales, a través de correos electrónicos se socializaron los compromisos adquiridos por la institución previamente, se proyectó reunión para diciembre con el equipo de la Oficina Asesora de Planeación para cerrar el año con un breve ejercicio de control ciudadano a la gestión institucional. Se solicitó a la secretaría técnica del CTPD apoyo en el proceso de elección de la consejera por el sector mujeres del CTPD como delegada al Consejo Consultivo de Mujeres, cargo que está vacante por cumplimiento de periodo de la anterior consejera territorial.  Se dio a conocer el proceso de elección del Consejo Consultivo de Mujeres, se solicitó apoyo a las 3 consejeras territoriales en la difusión y convocatoria del mismo con las organizaciones sociales de mujeres de Bogotá, asimismo a través de correos electrónico se dio a conocer dicho proceso con la totalidad de consejeras y consejeros territoriales del CTPD apoyando en la difusión del mismo a nivel distrital.
Durante el mes de diciembre se llevaron a cabo 2 mesas de trabajo con las 3 consejeras territoriales electas para el CTPD, 09/12/21 se convocó a la Oficina Asesora de Planeación quienes dieron a conocer un breve informe de gestión por solicitud de las consejeras, 13/12/21 se convocó a la Dirección de Territorialización y el equipo de la Estrategia de Hablemos de Paridad planteó la posibilidad de generar un pacto con el CTPD con apoyo de las consejeras. Se mantuvo comunicación constante con las 3 consejeras territoriales, se dio a conocer el proceso de elección del Consejo Consultivo de Mujeres, se solicitó apoyo a las 3 consejeras territoriales en la difusión y convocatoria del mismo con las organizaciones sociales de mujeres de Bogotá, asimismo a través de correos electrónicos se dio a conocer dicho proceso con la totalidad de consejeras y consejeros territoriales del CTPD apoyando en la difusión del mismo a nivel distrital. Dentro de los pendientes para próximo año está la mesa de trabajo convocada por la OAP y el resto de dependencias para resolver las dudas presentadas por las consejeras, continuar la articulación con la Dirección de Territorialización y la estrategia Hablemos de Paridad y la comunicación continua con las consejeras tal como se llevó a cabo durante el 2021.</t>
    </r>
  </si>
  <si>
    <r>
      <rPr>
        <sz val="10"/>
        <rFont val="Times New Roman"/>
        <family val="1"/>
      </rPr>
      <t xml:space="preserve">En febrero se solicitó la revisión del documento de lineamientos sobre la estrategia de corresponsabilidad a las Direcciones de Derechos y Territorialización de Derechos y Participación. Al respecto, la Dirección de Derechos y Diseño de Políticas hizo observaciones dirigidas a fortalecer el marco conceptual y normativo y a incluir el documento CONPES N° 14  de la Política Pública de Mujeres y Equidad de Género.
En marzo se presentó el documento al equipo de participación ciudadana y corresponsabilidad de la Subsecretaría de Políticas de Igualdad.
En el mes de abril se  envío el documento del lineamiento técnico de corresponsabilidad a las Direcciones de Gestión del Conocimiento y de Territorialización de Derechos y Participación para recibir observaciones y/o recomendaciones.
En el mes de mayo en el marco de la estrategia de corresponsabilidad se realizó una sesión extraordinaria con las consejeras consultivas para elegir a la segunda delegada del espacio autónomo al espacio de participación de la Comsisión Intersectorial de Mujeres. De otra parte se solicitó y suministró información a las consejeras consultivas. Se logró realizar contacto con la secretaría técnica del Consejo Territorial de Planeación Distrital CTPD, la cual está a cargo del equipo profesional de la Secretaría de Planeación Distrital con quienes se sostuvo reunión el 26/03.
En el mes de junio se solicito a la OAP orientación para la validación del lineamiento, pero nunca se obtuvo respuesta. Se programó l primera socialización del lineamiento a la mesa coordinadora del CCM. Por discusiones internos no se dió el tiempo  para la socialización.
En Julio se realizó la socialización del lineamiento de corresponsabilidad al CCM, Se desarrollaron los primeros modulos del curso de control social ala Gestión pública a ciudadanas.
En agosto se hicieron las siguientes reuniones de seguimiento al pacto suscrito entre las consejeras consultivas y las y los alcaldes locales, así: 12, 17, 19 y 28 de agosto, en las cuales la dirección de Territorialización de Derechos y Participación presentó la estructura de los planes locales de transversalización y los proyectos específicos y generales que en el marco de este compromiso realiza cada una de las alcaldías locales. De igual forma, se informó que se cuenta con el reporte de seguimiento a estos planes con corte al 30 de junio. Asimismo, se habló sobre la metodología para el seguimiento del pacto por parte de las consejeras consultivas y de la información que ha sido enviada tanto por parte de las alcaldías locales, como de las consejeras consultivas. Se envió la invitación a la Secretaría Distrital de Gobierno para el seguimiento al pacto  y se diseñó el formulario de listado de chequeo con 18 preguntas sugeridas por las consultivas. 
Se continua con la realización de los modulos del curso de control social a ciudadanas. Se programó el curso de cntrol social a servidores, servidoras y contratistas de la SDMujer.
En septiembre realizadas cuatro sesiones preparatorias en las que se consolidó la información y el 15 de septiembre se llevó a cabo el pacto con la participación de 17 alcaldes y alcaldesas. En este mes también se realizaron  5 sesiones preparatorias sobre la rendición de cuentas con enfoque de género. Esto en el marco del producto concertado por la Secretaría General en la PPMYEG. Finalizó la realización de los modulos del curso de control social a ciudadanas. Se realizó el curso de control social a servidores, servidoras y contratistas de la SDMujer.
</t>
    </r>
    <r>
      <rPr>
        <sz val="10"/>
        <color theme="3"/>
        <rFont val="Times New Roman"/>
        <family val="1"/>
      </rPr>
      <t>En octubre las consejeras consultivas participaron el 5 y el 7 de octubre en los paneles de ciudadanas I y II, denominado “Una conversación con el espacio autónomo del Consejo Consultivo de Mujeres”, grupos 1 y 2 de los sectores de la administración distrital, organizado por la Secretaría General. El grupo 1 está conformado por los siguientes sectores: Gestión Pública, Gobierno, Cultura, Recreación y Deporte, Ambiente, Hábitat, Seguridad, Convivencia y Justicia y Gestión Jurídica. El grupo 2 está conformado por los siguientes sectores: Hacienda, Planeación, Desarrollo Económico, Industria y Turismo, Educación, Salud, Integración Social, Movilidad y Mujeres. En estos paneles las consultivas respondieron a las siguientes preguntas: 1) ¿Qué entiende por los enfoques de derechos de las mujeres, género y diferencial? 2) ¿Cuáles son los grupos de valor que deben tener en cuenta las entidades para diseñar su estrategia de rendición de cuentas con enfoque de género? 3) ¿Sobre qué temas las entidades deben producir información y dialogar en las estrategias de rendición de cuentas con enfoque de género? 4) Características de la información que se requiere? 5) Metodología. El 6 de octubre se evaluó con las consejeras consultivas la jornada del 5 de octubre, acordándose que las panelistas deben ceñirse a lo acordado previamente. En particular se acordó describir los grupos de valor según lo trabajado en grupo.
En la mesa coordinadora del mes de noviembre del CCM, se abrdo nuevamente el tema de rendición de cuentas con enfoque de género, las consultivas, solicitan dialogar con la Secretaria de la Mujer, para abordar el tema y cerrar compromisos. 
En el mes de didicembre se hizo una revisión de matriz de pactos para dejar un estado actulizado en el cierre 2021. Respecto al seguimiento realizado el 15 de septiembre de 2021 con alcaldes y alcaldesas Locales salieron los siguientes compromisos:
1. Cumplir el compromiso que cada dos meses las y los alcaldes locales se reúnan con las mujeres de los COLMYG y los CLM para el seguimiento al pacto. Asimismo, la Secretaría Distrital de Gobierno debe hacerle seguimiento al compromiso a través de la plataforma Colibrí.
2. Para la ejecución de los proyectos del 2022, las y los alcaldes locales se comprometen a vincular con voz y voto en los comités técnicos a una o dos delegadas de los COLMYG para el seguimiento a la ejecución de los proyectos.
3. Para la formulación de los proyectos del 2022, incluir explícitamente metas referidas al enfoque diferencial, nombrando la diversidad de las mujeres (indígenas, afrodescendientes, negras, raizales, palenqueras, gitanas, jóvenes, con discapacidad, rurales y campesinas, etc.) de acuerdo con las especificidades de cada localidad.
4. Marcar en cada uno de los proyectos el trazador presupuestal.
5. Los operadores de los proyectos deben cumplir con los criterios de viabilidad y elegibilidad definidos por la Secretaría Distrital de la Mujer en relación con el conocimiento y experiencia sobre la PPMYEG y los enfoques de género, diferencial y derechos de las mujeres. Se sugiere que éstos contraten mujeres de la localidad, en la medida en que cumplan con los perfiles requeridos para la ejecución.
6. Describa las dificultades presentadas para la transversalización de los enfoques de género, diferencial y de derechos de las mujeres y de las soluciones propuestas.
Por lo anterior, se acuerda reali.ar  20 oficios para radicación  alas 20 alcaldías Locales  para hacer seguimiento al cumplimiento de los compromisos. Cada alcaldía debe responder a más tardar el 31 de enero de 2022</t>
    </r>
  </si>
  <si>
    <r>
      <rPr>
        <sz val="8"/>
        <rFont val="Times New Roman"/>
        <family val="1"/>
      </rPr>
      <t xml:space="preserve">El 28 de enero de enero, en las horas de la mañana, se realizó  la mesa coordinadora entre la Subsecretaría de Políticas de Igualdad y el Consejo Consultivo de Mujeres -Espacio Autónomo, en la cual se trató sobre la programación de las próximas dos sesiones de trabajo, la propuesta de fecha para la realización del Consejo Consultivo de Mujeres -Espacio Ampliado, el cronograma para la actualización del Decreto 224 de 2014 y el cronograma del proceso de elección de nuevas consejeras consultivas. De igual forma, se apoyó técnicamente la realización de la plenaria del Espacio Autónomo, en la cual las consejeras consultivas presentaron un informe de lo realizado en el 2020 de las comisiones de trabajo del POT, comunicaciones y ética. Asimismo, presentaron el informe de las actividades realizadas en  relación con las delegaciones que realizan en el Consejo Territorial de Planeación Distrital (CTPD) y en el Consejo Distrital de Derechos Humanos. De igual forma, se hizo la propuesta de programación de actividades para el mes de febrero. El 24 de febrero se realizó la mesa coordinadora, en la cual se trataron los siguientes temas: 1) Conmemoración del 8 de marzo; 2) Presentación del Sistema Distrital de Cuidado; 3) Presentación del documento CONPES N° 14 sobre la Política Pública de Mujeres y Equidad de Género; 4) Presentación del Proyecto de Acuerdo "Por medio del cual se crean estrategias para promover, financiar y apoyar el emprendimiento, la formalización y el fortalecimiento empresarial de las mujeres en Bogotá”. En esta sesión participaron, entre otros, la Secretaria Distrital de la Mujer y el concejal Martín Rivero. En la tarde se apoyó técnicamente la realización de la plenaria del Espacio Autónomo, en la cual se hicieron los informes de las comisiones de trabajo y la elección de dos consejeras consultivas para participar en el Comité Distrital de Derechos Humanos y en la Comisión Intersectorial de Cuidado.
El 30 de marzo se realizó la mesa coordinadora en la que se presentó el Observatorio de Mujeres y Equidad de Género y el lineamiento técnico de transversalización de género. En la tarde hizo la plenaria del espacio autónomo, en la cual se presentaron los informes de las sesiones y comisiones de trabajo del espacio autónomo.
El 27 de abril se realizó la mesa coordinadora en la cual se presentó por parte de la Dirección de Derechos y Diseño de Políticas el seguimiento a la Política Pública de Mujeres y Equidad de Género. Las referentes de los sectores de Seguridad, Convivencia y Justicia, Educación, Salud, Desarrollo Económico e Integración Social presentaron los productos entregables para el 2021 por parte de los sectores y la concertación de acciones de transversalización de la igualdad de género y el PIOEG. De igual forma, presentaron los avances de la transversalización del enfoque de género, así como los retos del sector. Igualmente, se hizo la plenaria del espacio autónomo en la cual las consejeras consultivas presentaron el informe de las actividades desarrolladas en el mes sobre las comisiones del POT y comunicaciones; así como la preparación de la mesa de trabajo con la Secretaría Distrital de Seguridad, Convivencia y Justicia, el proceso de elección y las delegaciones ante el Consejo Territorial de Planeación Distrital, Comité Distrital y Comités Locales de Derechos Humanos y Comité Cultural y Sectores sociales. 
En la mesa coordinadora de mayo se trataron los siguientes temas: 1) Seguimiento al pacto suscrito en agosto de 2020 con las alcaldesas y alcaldes locales. ). Informe de avance del proceso de elección de nuevas consejeras consultivas. 3) Situación del proceso de contratación y del funcionamiento de las Casas Refugio. 4. Situación de la planta temporal y de las Casas de Igualdad de Oportunidades para las Mujeres. Entre otros compromisos se acordaron los siguientes: 1. Enviar a las consejeras consultivas las comunicaciones y las respuestas de las alcaldías locales al seguimiento al pacto de corresponsabilidad. 2. Hablar con el Subsecretario de Gestión Local de la Secretaría Distrital de Gobierno para comprometer a la entidad en el seguimiento al pacto de corresponsabilidad suscrito entre las consejeras consultivas y las y los alcaldes locales. 3. Construir entre la Subsecretaría de Políticas de Igualdad y las consejeras consultivas la metodología de seguimiento y evaluación al pacto suscrito entre las consejeras consultivas y las y los alcaldes locales. De otra parte en la plenaria del espacio autónomo se trataron los siguientes temas: 1. Encuentro distrital mujeres diversas. 2. Informe mensual de las actividades desarrolladas en las comisiones de trabajo POT y Comunicaciones. 3. Informe mensual de las actividades desarrolladas en la mesa de trabajo con la Secretaría Distrital de Seguridad, Convivencia y Justicia: Definición nueva fecha y preparación nueva mesa de trabajo con otro sector. 4. Informe mensual sobre las delegaciones (Comité Distrital de DDHH, comités locales de DDHH, Sistema Distrital de Cuidado y CTPD).
En el mes de junio Se realizó la mesa coordinadora en la cual se presentó el trazador presupuestal y su guía de trabajo. En la plenaria del espacio autónomo se hizo balance del encuentro distrital y se hizo la presentación del informe mensual de las actividades desarrolladas en las comisiones y sesiones de trabajo programadas. También se presentó el balance de la mesa de trabajo con la Secretaría Distrital de Seguridad, Convivencia y Justicia. Se rindió informe sobre las sesiones de trabajo preparatorias de las mesa con el sector de Desarrollo Económico, Industría y Turismo. Asimismo, se presentó el informe de las delegaciones en los distintos comités en los cuales están delegadas las consejeras consultivas.
Realizada la mesa coordinadora del mes de julio, en la cual se trataron los siguientes temas:  Presentación de la concertación de los planes locales de transversalización; papel de la Secretaría Distrital de la Mujer durante las movilizaciones sociales y presentación de la estrategia de corresponsabilidad. En la plenaria del espacio autónomo de julio, se desarrollaron los siguientes temas: Informe de la preparación del seguimiento al pacto con las y los alcaldes locales; informe mensual de las actividades desarrolladas en las comisiones de trabajo del POT y Comunicaciones; informe  de la reunión con el Secretario de Seguridad, Convivencia y Justicia; informe de las sesiones preparatorias con los sectores de Salud e Integración Social e informe mensual sobre las delegaciones (Comité Distrital de DDHH, comités locales de DDHH, Sistema Distrital de Cuidado y CTPD).
El 31 de agosto se realizó la mesa coordinadora del Consejo Consultivo de Mujeres, en la cual se hizo la presentación de los avances sobre el proceso de elección de nuevas consejeras consultivas. De otra parte, en la plenaria del espacio ampliado se trataron los siguientes temas: Designación de las representantes para participar en el proceso de la inclusión en la rendición de cuentas el enfoque de género; informe sobre el seguimiento al pacto con las y los alcaldes locales; informe mensual de las actividades desarrolladas en las comisiones de trabajo POT y Comunicaciones; informe  de la reunión con el secretario de Seguridad, Convivencia y Justicia. Informe de las sesiones preparatorias con los sectores de Desarrollo Económico, Salud e Integración Social y sobre la realización de la segunda sesión ordinaria del espacio ampliado.
En septiembre, en la mesa coordianadora se presentó la estrategia de Espacios Seguros. En la plenaria, la Secretaría Distrital de Planeación, presentó lo que quedó incluido en la formulación del Plan de Ordenamiento Territorial propuesto por las consejeras consultivas.
En el mes de octubre no se desarrolló la mesa </t>
    </r>
    <r>
      <rPr>
        <sz val="8"/>
        <color rgb="FF002060"/>
        <rFont val="Times New Roman"/>
        <family val="1"/>
      </rPr>
      <t xml:space="preserve">coordinadora y la plenaria del espacio autónomo porque hasta el 22 de octubre se conoció la continuidad de las 7 consejeras consultivas que están activas.
</t>
    </r>
    <r>
      <rPr>
        <sz val="8"/>
        <color theme="3"/>
        <rFont val="Times New Roman"/>
        <family val="1"/>
      </rPr>
      <t xml:space="preserve">Durante el mes de noviembre se adelantarons dos mesas coordinadoras y plenarias, durante los días 9 y 30 de noviembre.Durante la Mesa Coordinaroa del 9 de noviembre se abordaron los siguinetes temas: reporte del proceso eleccionario, evaluación de la rendición de cuentas dela Secretaría Distrital de la Mujer, cierre del año y gestión del Consejo Consultivo de Mujeres y socialización de piezas comunicativas de la PPMYEG: en relación a la plenaria las consultivas abordaron los temas relacionados con las decisiones a tomar frente a las mesas de trabjo con los sectores de Seguridad, Desarrollo Económico y Salud, informes de comisión de ética, Plan de Ordenamiento Territorial e informes de delegaciones de comités.
En relación ala Mesa Coordinadora del 30 de noviembre, se abordaron los temas relacionados con una actualización del reporte del proceso eleccionario, presentación del acompañamiento brindado a las mujeres indígenas embera por parte de la Dirección de Enfoque Diferencial de la Secretaría de la Mujer y la participación de las consejeras consultivas durante las asambleas de elección del Consejo Consultivo de Mujeres. En cuanto a la Plenaria, no fue una sesión decisotira sino informativa por falta de quroum, en la que se abordaron temáticas sobre las reocmendaciones a brindar al nuevo Consejo Consultivo de Mujeres que se conforme para el periodo 2021 - 2024 y se reitero la solicitud de reunión con la Secretaria de la Mujer. 
El 10 de diciembre, se llevóa cabo una reunión con el Consejo Consultivo de Mujeres y la Secretaria Distrital de la Mujer, en el cual se plantearon observaciones y recomendaciones relacionadas con la garantía de la participación de las mujeres en el Consejo Consultivo de Mujeres y promover un mayor reconocimiento de la labor realizada por el CCM -EA, de igual manera se asumieron una serie de compromisos con el objetivo de atender las recomendaciones y requerimientos presentados por las Consejeras Consultivas.
De igual manera, se elaboró y remitió el informe sobre los avances y resultados del proceso eleccionario y las estrategias de comunicación y divulgación adelantadas por la Secretaría Distrital de la Mujer, a partir de la solicitud realizada por las Consejeras Consultivas durante la Mesa Coordinadora del 30 de noviembre. </t>
    </r>
  </si>
  <si>
    <r>
      <rPr>
        <sz val="8"/>
        <rFont val="Times New Roman"/>
        <family val="1"/>
      </rPr>
      <t xml:space="preserve">En el mes de febrero se acompañó desde la Secretaría Distrital de la Mujer y en el marco de las disposiciones del Decreto 563 de 2015 y en el ejercicio de desarrollar la Mesa Distrital de Seguimiento de los Derechos a la Libertad de Expresión, Reunión, Asociación y Movilización Social Pacífica, con motivo de las movilizaciones en el marco de la Conmemoración del Día Internacional Contra de la Brutalidad Policial y con la conmemoración del día internacional de la Mujer. Se solicita mediante correo electrónico al Subsecretario Camilo Acero Azuero de la Subsecretaría para la Gobernabilidad y Garantía de Derechos la reactivación de la Sub comisión de género Decreto 563 de 2015. 
En el mes de Marzo se acompañó desde la Secretaría Distrital de la Mujer y en el marco de las disposiciones del Decreto 563-015 a desarrollar la Mesa Distrital de seguimiento de los derechos y la libertad de expresión, reunión, asociación y movilización social y pacifica, con motivo  de   la conmemoración del día internacional de la Mujer, adicionalmente la re activación de la sub comisión de género  con el acompañamiento de la Secretaría Distrital de Gobierno, los sectores y las organizaciones defensoras de derechos humanos .
En el mes de Abril se acompañó desde la Secretaría Distrital de la Mujer y en el marco de las disposiciones del Decreto 563-015 a desarrollar la Mesa Distrital de seguimiento de los derechos y la libertad de expresión, reunión, asociación y movilización social y pacifica, con motivo  del día Nacional de la memoria y la solidaridad con las víctimas del conflicto armado, PARO NACIONAL y movilización el 1ero de Mayo.
</t>
    </r>
    <r>
      <rPr>
        <sz val="8"/>
        <color theme="3"/>
        <rFont val="Times New Roman"/>
        <family val="1"/>
      </rPr>
      <t>En el mes de  Mayo se acompañó desde la Secretaría Distrital de la Mujer y en el marco de las disposiciones del Decreto 563-015 a desarrollar las reuniones extraordinarias  de seguimiento de los derechos y la libertad de expresión, reunión, asociación y movilización social y pacifica, con motivo  del  PARO NACIONAL los días 7,11,18,24 y 27  citadas por Secretaría de Gobierno y dentro del Puesto de Mando Unificado del Centro de operaciones especiales COE del 1ero de mayo hasta el día 31 del mismo mes acompañanado y reportando los casos a la mesa del COE de mujeres y población diversa que en medio de la movilización social, ven vulnerado su derecho a protestar de manera pacífica, cuando son violentadas por parte de la fuerza pública o son detenidas en el ejercicio de la protesta, se informa a las entidades del Distrito que hacen parte del COE y de acuerdo con las características de los casos detectados se canaliza el acompañamiento con la Dirección de Eliminación de Violencias contra las Mujeres y Acceso a la Justicia, para que se activen los servicios de atención, tales como:  Línea Purpura, Casa de Igualdad de Oportunidades para las Mujeres o Duplas de Atención Psicosocial o Psico jurídicas, según las características del caso.  
Se asiste los días 8,15 y 20 del mes de mayo a la plaza de la hoja, monumento a los Heroes y Portal Americas,  como parte del grupo de voluntarias de la Secretaría Distrital de la Mujer, realizando acompañamiento a las mujeres y grupos lgbtiq, para garantizar el derecho a manifestarse de manera pacifica en la ciudad de Bogotá y reportar cualquier tipo de vulneración a sus derechos.
En el mes de  junio se acompañó desde la Secretaría Distrital de la Mujer a desarrollar las reuniones extraordinarias  de seguimiento de los derechos y la libertad de expresión, reunión, asociación y movilización social y pacifica, con motivo  del  PARO NACIONAL los días 1,11 Y 24 de junio, citadas por Secretaría de Gobierno y dentro del PMU del COE del 1ero de junio hasta el día 13 del mismo mes acompañanado y reportando los casos a la mesa del COE de mujeres y población diversa que en medio de la movilización social,  se informa a las entidades del Distrito que hacen parte del COE y de acuerdo con las características de los casos detectados se canaliza el acompañamiento con la Dirección de Eliminación de Violencias contra las Mujeres y Acceso a la Justicia, para que se activen los servicios de atención, tales como:  Línea Purpura, Casa de Igualdad de Oportunidades para las Mujeres o Duplas de Atención Psicosocial o Psico jurídicas, según las características del caso.  
Desde el día 14 de junio  se entrega n digitalizadas  las notas de acompañamiento del centro de operaciones especiales (COE).
Para el mes de junio, se realizaron los ajustes solicitados por parte  de la Dirección de Eliminación de Violencias al lineamiento de transversalización de los enfoques de derechos de las mujeres, género y diferencial para el fortalecimiento de la participación y representación de las mujeres en la instancia de la sub comisión de género del decreto 563 de 2015, de la cual la Subsecretaría de Políticas de Igualdad hace parte como invitada permanente de la mesa. Se realizó presentación y capacitación sobre el funcionamiento del centro de operaciones especiales COE, a las contratistas de la Dirección de derechos y diseños de políticas sobre el papel que realiza la Secretaría Distrital de la Mujer en esta instancia como apoyo a la mesa del Decreto 563-015.
 Se realizó presentación sobre el papel de la Secretaría Distrital de la Mujer dentro de las movilizaciones sociales que se vienen desarrollando en la ciudad de Bogotá desde el día 28 de abril de 2021 para la mesa coordinadora del Consejo Consultivo de Mujeres.
En el mes de  julio se acompañó desde la Secretaría Distrital de la Mujer y en el marco de las disposiciones del Decreto 563-015 a desarrollar las reuniones extraordinarias  de seguimiento de los derechos y la libertad de expresión, reunión, asociación y movilización social y pacifica, con motivo  del  PARO NACIONAL el día 3 de julio de 2021, citadas por Secretaría de Gobierno y dentro del Puesto de Mando Unificado del Centro de operaciones especiales COE del 1ero de julio hasta el día 31 del mismo mes acompañanado y reportando los casos a la mesa del COE de mujeres y población diversa que en medio de la movilización social, ven vulnerado su derecho a protestar de manera pacífica, cuando son violentadas por parte de la fuerza pública o son detenidas en el ejercicio de la protesta, se informa a las entidades del Distrito que hacen parte del COE y de acuerdo con las características de los casos detectados se canaliza el acompañamiento con la Dirección de Eliminación de Violencias contra las Mujeres y Acceso a la Justicia, para que se activen los servicios de atención, tales como:  Línea Purpura, Casa de Igualdad de Oportunidades para las Mujeres o Duplas de Atención Psicosocial o Psico jurídicas, según las características del caso.  
Desde el día 01 de julio  se entregan digitalizadas  las notas de acompañamiento del centro de operaciones especiales (COE) . Se realizó presentación sobre el funcionamiento del centro de operaciones especiales COE, a la Mesa Coordinadora del Consejo Consultivo de Mujeres CCM, sobre el papel que realiza la Secretaría Distrital de la Mujer en esta instancia como apoyo a la mesa del Decreto 563-015.
En el mes de  agosto se acompañó desde la Secretaría Distrital de la Mujer y en el marco de las disposiciones del Decreto 563-015 a desarrollar las reuniones extraordinarias  de seguimiento de los derechos y la libertad de expresión, reunión, asociación y movilización social y pacifica, con motivo  del  PARO NACIONAL el día  24 de agosto de 2021, citadas por Secretaría de Gobierno y dentro del Puesto de Mando Unificado del Centro de operaciones especiales COE  los días 26 y 28 agosto acompañanado y reportando los casos a la mesa del COE de mujeres y población diversa que en medio de la movilización social, ven vulnerado su derecho a protestar de manera pacífica, cuando son violentadas por parte de la fuerza pública o son detenidas en el ejercicio de la protesta, se informa a las entidades del Distrito que hacen parte del COE y de acuerdo con las características de los casos detectados se canaliza el acompañamiento con la Dirección de Eliminación de Violencias contra las Mujeres y Acceso a la Justicia, para que se activen los servicios de atención, tales como:  Línea Purpura, Casa de Igualdad de Oportunidades para las Mujeres o Duplas de Atención Psicosocial o Psico jurídicas, según las características del caso.  
 Se acompaña la Sesión Técnica de la  Mesa Nacional de Evaluación  de las garantias para las manifestaciones públicas,  el día 10 de agosto con las primeras líneas de las localidades de Bogotá, con el fin de revisar los compromisos pactados con la Alcaldesa de Bogotá Claudia López y en ejercicio del Decreto 563-015.
 Se realizó  presentación para la mesa de la subcomisión de género, para la reunión del día 1 de septiembre de 2021 con el fin de realizar acercamiento con las organizaciones Defensoras de Derechos Humanos que hacen parte del Decreto 563-015 y presentar las cifras oficiales de atención a mujeres victimas de violencia durante el paro nacional que comenzó el día 28 de abril de 2021, El acompañamiento de la Secretaría Distrital de la Mujer durante la movilización social, Incorporación del enfoque de género y diferencial de las mujeres en la actualización del Decreto 563-015 y establecimiento de la subcomisión de género en el Bloque II y Propuesta de la Secretaría Distrital de la Mujer de socializar el “Derecho de las Mujeres a una Vida Libre de Violencias” a las Organizaciones Defensoras de DDHH firmantes e Instituciones.
En el mes de  septiembre se acompañó desde la Secretaría Distrital de la Mujer y en el marco de las disposiciones del Decreto 563-015 a desarrollar las reuniones extraordinarias  de seguimiento de los derechos y la libertad de expresión, reunión, asociación y movilización social y pacifica, con motivo  del  PARO NACIONAL el día  08  y 27 de septiembre  de 2021, citadas por Secretaría de Gobierno y dentro del Puesto de Mando Unificado del Centro de operaciones especiales COE  los días 09 y 28  de septiembre acompañanado y reportando los casos a la mesa del COE de mujeres y población diversa que en medio de la movilización social, ven vulnerado su derecho a protestar de manera pacífica, cuando son violentadas por parte de la fuerza pública o son detenidas en el ejercicio de la protesta, se informa a las entidades del Distrito que hacen parte del COE y de acuerdo con las características de los casos detectados se canaliza el acompañamiento con la Dirección de Eliminación de Violencias contra las Mujeres y Acceso a la Justicia, para que se activen los servicios de atención, tales como:  Línea Purpura, Casa de Igualdad de Oportunidades para las Mujeres o Duplas de Atención Psicosocial o Psico jurídicas, según las características del caso.  Se realizó  presentación para la mesa de la subcomisión de género, para la reunión del día 15 de septiembre de 2021 con el fin de articular la metodologia de trabajo de la subcomisión, junto a   las entidades, Ministerio Público y las organizaciones Defensoras de Derechos Humanos que hacen parte del Decreto 563-015 .
Realizado documento denominado equipo de movilización social por parte de la Secretaría Distrital de la Mujer, con el fin de dar a conocer los servicios y los equipos que han estado presentes durante las jornadas de molización social que iniciaron el 28 de abril de 2021.
 El día 15 de sepriembre de 2021  se reunió la mesa de la subcomisión de género en torno al Decreto 563-015, con el fin de articular la metodologia de trabjo  para la consolidación de la subcomisión  de género  y  realizar la presentación de la encuesta "actitudes, creencias y comportamientos asociados al enfoque interseccional" 
En el mes de octubre se acompañó desde la Secretaría Distrital de la Mujer y en el marco de las disposiciones del Decreto 563-015 a desarrollar las reuniones extraordinarias  de seguimiento de los derechos y la libertad de expresión, reunión, asociación y movilización social y pacifica, con motivo  del  PARO NACIONAL el día  27 de octubre de 2021, citadas por Secretaría de Gobierno y acompañamiento virtual a la mesa de COE citada para los días 29-30 y 31 de octubre.
 El día 14 de octubre, envíe mediante correo electrónico presentación en power point y documento sobre el papel de la Secretaría Distrital de la Mujer, durante la movilización social en el año 2021 a la Dirección de Diseño de Políticas para socializarlo en mesa de trabajo.
En el mes de  noviembre se acompañó desde la Secretaría Distrital de la Mujer y en el marco de las disposiciones del Decreto 563-015 a desarrollar las reuniones extraordinarias  de seguimiento de los derechos y la libertad de expresión, reunión, asociación y movilización social y pacifica, con motivo  del  PARO NACIONAL el día  17 de noviembre de 2021, citadas por Secretaría de Gobierno
 El día 25 de noviembre, acompañe en el espacio del .Centro de operaciones de emergencia por la realización del día internacional de la no violencia en contra de las mujeres.
El día 7 de noviembre acompañe la actualización del Decreto 563-015. convocada por la Secretaría Distrital de Gobierno con el fin de actualizar ell bloque número 3 del mismo.
En el mes de diciembre se acompañó desde la Secretaría Distrital de la Mujer y en el marco de las disposiciones del Decreto 563-015 a desarrollar las reuniones extraordinarias  de seguimiento de los derechos y la libertad de expresión, reunión, asociación y movilización social y pacifica, con motivo  del la actualización del Decreto,  el día  01  de diciembre de 2021, citadas por Secretaría de Gobierno . el día 9 de diciembre se acompaño de manera virtual el COE con motivo de la ciclovia nocturna citada por  parte de Secretaría de Gobierno.
 El día 13 de diciembre, asistí a la reunión interinstitucional convocada por Secretaría Distrital de Gobierno, a traves de la Dirección de Derechos Humanos para revisar las observaciones de la Comisión Interamerica de Derechos Humanos y los compromisos adquridos por parte de la Secretaría Distrital de la Mujer, para lo cual se realizó un documento en conjunto con la Dirección de Eliminación de Violencias sobre el papel de la Secretaría Distrital de la Mujer durante las movilizaciones sociales.</t>
    </r>
  </si>
  <si>
    <t xml:space="preserve">Durante el periodo de julio a noviembre se realizaron estudios previos y anexo técnico, publicación y postulación del proponente para la implementación de la consultoría para realización de encuentros diferenciales sobre imaginarios, estereotipos y representaciones, así como expresiones y muestras artísticas acerca de la representación de las mujeres en sus diferencias y diversidad. Además, se definió cuáles serían los grupos poblacionales priorizados para la realización de las expresiones artisticas (mujeres campesinas, jóvenes, mujeres con discapacidad, adultas y mayores). 
En el mes de diciembre se logró:
1. Realizar la contratación de 4 personas encargadas de implementar este componente por  medio de una galería, donde se expusieron 24 fotos de mujeres en su diferencias y diversidad. En esta actividad participaron 80 mujeres pertenecientes a organizaciones sociales tales como: Ruta Pacifica de Mujeres, Consejería Distrital de Mujeres Indigenas, Organización Orfa, Organización Unión Romani, la Kzona, la Perra, Garnish. De igual menra se realizó la invitación a diferentes sectores de la Administración Distrital tales como: Planeación, Seguridad, Hábitat, Gobierno, Salud, Desarrollo Económico, Hacienda, IDPAC, Educación Integración social, Ambiente, Movilidad y Juridica 
2. Acompañar una muestra cultural de mujeres mayores de 75 años, con una participación de 20 mujeres. </t>
  </si>
  <si>
    <t>Cargo: Subsecretaria del Cuidado y Políticas de Igualdad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</si>
</sst>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1" formatCode="_-* #,##0_-;\-* #,##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0_ ;[Red]\-#,##0\ "/>
    <numFmt numFmtId="173" formatCode="&quot;$&quot;\ #,##0"/>
    <numFmt numFmtId="174" formatCode="[$$-240A]\ #,##0;[Red][$$-240A]\ #,##0"/>
    <numFmt numFmtId="175" formatCode="#,##0;[Red]#,##0"/>
    <numFmt numFmtId="176" formatCode="_-* #,##0.00\ _€_-;\-* #,##0.00\ _€_-;_-* &quot;-&quot;\ _€_-;_-@_-"/>
    <numFmt numFmtId="177" formatCode="_-* #,##0\ _€_-;\-* #,##0\ _€_-;_-* &quot;-&quot;\ _€_-;_-@"/>
    <numFmt numFmtId="178" formatCode="_-* #,##0.00\ _€_-;\-* #,##0.00\ _€_-;_-* &quot;-&quot;\ _€_-;_-@"/>
    <numFmt numFmtId="179" formatCode="_-[$$-240A]\ * #,##0_-;\-[$$-240A]\ * #,##0_-;_-[$$-240A]\ * &quot;-&quot;_-;_-@"/>
    <numFmt numFmtId="180" formatCode="0.000"/>
    <numFmt numFmtId="181" formatCode="[$$-240A]\ #,##0;\-[$$-240A]\ #,##0"/>
    <numFmt numFmtId="182" formatCode="#,##0.000_ ;\-#,##0.000\ "/>
    <numFmt numFmtId="183" formatCode="0.0000"/>
    <numFmt numFmtId="184" formatCode="0.00000"/>
    <numFmt numFmtId="185" formatCode="#,##0.00_ ;\-#,##0.00\ "/>
    <numFmt numFmtId="186" formatCode="#,##0_ ;\-#,##0\ "/>
    <numFmt numFmtId="187" formatCode="0.0"/>
    <numFmt numFmtId="188" formatCode="#,##0.000"/>
  </numFmts>
  <fonts count="71" x14ac:knownFonts="1">
    <font>
      <sz val="11"/>
      <color theme="1"/>
      <name val="Calibri"/>
      <family val="2"/>
      <scheme val="minor"/>
    </font>
    <font>
      <sz val="11"/>
      <color indexed="8"/>
      <name val="Calibri"/>
      <family val="2"/>
    </font>
    <font>
      <sz val="10"/>
      <name val="Arial"/>
      <family val="2"/>
    </font>
    <font>
      <b/>
      <sz val="12"/>
      <name val="Arial Narrow"/>
      <family val="2"/>
    </font>
    <font>
      <sz val="12"/>
      <name val="Times New Roman"/>
      <family val="1"/>
    </font>
    <font>
      <b/>
      <sz val="12"/>
      <name val="Times New Roman"/>
      <family val="1"/>
    </font>
    <font>
      <b/>
      <sz val="10"/>
      <name val="Times New Roman"/>
      <family val="1"/>
    </font>
    <font>
      <sz val="10"/>
      <name val="Times New Roman"/>
      <family val="1"/>
    </font>
    <font>
      <b/>
      <i/>
      <sz val="10"/>
      <name val="Times New Roman"/>
      <family val="1"/>
    </font>
    <font>
      <b/>
      <sz val="9"/>
      <color indexed="81"/>
      <name val="Tahoma"/>
      <family val="2"/>
    </font>
    <font>
      <sz val="9"/>
      <color indexed="81"/>
      <name val="Tahoma"/>
      <family val="2"/>
    </font>
    <font>
      <sz val="10"/>
      <name val="Arial Narrow"/>
      <family val="2"/>
    </font>
    <font>
      <sz val="10"/>
      <name val="Arial Narrow"/>
      <family val="2"/>
    </font>
    <font>
      <sz val="9"/>
      <color indexed="8"/>
      <name val="Tahoma"/>
      <family val="2"/>
    </font>
    <font>
      <b/>
      <sz val="9"/>
      <name val="Times New Roman"/>
      <family val="1"/>
    </font>
    <font>
      <sz val="10"/>
      <color indexed="8"/>
      <name val="Tahoma"/>
      <family val="2"/>
    </font>
    <font>
      <b/>
      <sz val="10"/>
      <color indexed="8"/>
      <name val="Tahoma"/>
      <family val="2"/>
    </font>
    <font>
      <sz val="11"/>
      <name val="Calibri"/>
      <family val="2"/>
    </font>
    <font>
      <sz val="10"/>
      <name val="Calibri"/>
      <family val="2"/>
    </font>
    <font>
      <b/>
      <sz val="8"/>
      <name val="Times New Roman"/>
      <family val="1"/>
    </font>
    <font>
      <sz val="8"/>
      <name val="Times New Roman"/>
      <family val="1"/>
    </font>
    <font>
      <sz val="8"/>
      <name val="Calibri"/>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font>
    <font>
      <b/>
      <sz val="11"/>
      <color theme="1"/>
      <name val="Calibri"/>
      <family val="2"/>
      <scheme val="minor"/>
    </font>
    <font>
      <b/>
      <sz val="9"/>
      <color theme="1"/>
      <name val="Times New Roman"/>
      <family val="1"/>
    </font>
    <font>
      <sz val="10"/>
      <color rgb="FF000000"/>
      <name val="Times New Roman"/>
      <family val="1"/>
    </font>
    <font>
      <b/>
      <sz val="10"/>
      <color rgb="FFFFFFFF"/>
      <name val="Times New Roman"/>
      <family val="1"/>
    </font>
    <font>
      <sz val="11"/>
      <color rgb="FF000000"/>
      <name val="Calibri"/>
      <family val="2"/>
    </font>
    <font>
      <sz val="11"/>
      <color theme="1"/>
      <name val="Times New Roman"/>
      <family val="1"/>
    </font>
    <font>
      <b/>
      <sz val="11"/>
      <color theme="1"/>
      <name val="Times New Roman"/>
      <family val="1"/>
    </font>
    <font>
      <sz val="8"/>
      <name val="Calibri"/>
      <family val="2"/>
      <scheme val="minor"/>
    </font>
    <font>
      <b/>
      <sz val="8"/>
      <color theme="0"/>
      <name val="Century Gothic"/>
      <family val="2"/>
    </font>
    <font>
      <sz val="8"/>
      <color theme="1"/>
      <name val="Century Gothic"/>
      <family val="2"/>
    </font>
    <font>
      <sz val="14"/>
      <name val="Calibri"/>
      <family val="2"/>
      <scheme val="minor"/>
    </font>
    <font>
      <b/>
      <sz val="11"/>
      <name val="Calibri"/>
      <family val="2"/>
      <scheme val="minor"/>
    </font>
    <font>
      <b/>
      <sz val="14"/>
      <name val="Calibri"/>
      <family val="2"/>
      <scheme val="minor"/>
    </font>
    <font>
      <b/>
      <sz val="8"/>
      <name val="Calibri"/>
      <family val="2"/>
      <scheme val="minor"/>
    </font>
    <font>
      <sz val="9"/>
      <name val="Times New Roman"/>
      <family val="1"/>
    </font>
    <font>
      <b/>
      <sz val="10"/>
      <color indexed="10"/>
      <name val="Times New Roman"/>
      <family val="1"/>
    </font>
    <font>
      <b/>
      <sz val="10"/>
      <color rgb="FF000000"/>
      <name val="Times New Roman"/>
      <family val="1"/>
    </font>
    <font>
      <sz val="10"/>
      <color rgb="FF000000"/>
      <name val="Calibri"/>
      <family val="2"/>
    </font>
    <font>
      <sz val="10"/>
      <color theme="1"/>
      <name val="Times New Roman"/>
      <family val="1"/>
    </font>
    <font>
      <sz val="14"/>
      <color theme="1"/>
      <name val="Calibri"/>
      <family val="2"/>
      <scheme val="minor"/>
    </font>
    <font>
      <b/>
      <sz val="14"/>
      <color theme="1"/>
      <name val="Calibri"/>
      <family val="2"/>
      <scheme val="minor"/>
    </font>
    <font>
      <b/>
      <sz val="10"/>
      <color theme="1"/>
      <name val="Times New Roman"/>
      <family val="1"/>
    </font>
    <font>
      <sz val="8"/>
      <color theme="1"/>
      <name val="Times New Roman"/>
      <family val="1"/>
    </font>
    <font>
      <b/>
      <sz val="8"/>
      <color theme="1"/>
      <name val="Calibri"/>
      <family val="2"/>
      <scheme val="minor"/>
    </font>
    <font>
      <sz val="8"/>
      <color theme="1"/>
      <name val="Calibri"/>
      <family val="2"/>
      <scheme val="minor"/>
    </font>
    <font>
      <sz val="10"/>
      <color theme="3"/>
      <name val="Times New Roman"/>
      <family val="1"/>
    </font>
    <font>
      <sz val="11"/>
      <color rgb="FFFF0000"/>
      <name val="Times New Roman"/>
      <family val="1"/>
    </font>
    <font>
      <sz val="9"/>
      <color theme="1"/>
      <name val="Times New Roman"/>
      <family val="1"/>
    </font>
    <font>
      <sz val="11"/>
      <name val="Times New Roman"/>
      <family val="1"/>
    </font>
    <font>
      <sz val="10"/>
      <color theme="4"/>
      <name val="Times New Roman"/>
      <family val="1"/>
    </font>
    <font>
      <sz val="10"/>
      <color rgb="FF0070C0"/>
      <name val="Times New Roman"/>
      <family val="1"/>
    </font>
    <font>
      <sz val="10"/>
      <color rgb="FF002060"/>
      <name val="Times New Roman"/>
      <family val="1"/>
    </font>
    <font>
      <sz val="10"/>
      <color theme="3" tint="-0.249977111117893"/>
      <name val="Times New Roman"/>
      <family val="1"/>
    </font>
    <font>
      <sz val="9"/>
      <color rgb="FF002060"/>
      <name val="Times New Roman"/>
      <family val="1"/>
    </font>
    <font>
      <sz val="9"/>
      <color theme="3"/>
      <name val="Times New Roman"/>
      <family val="1"/>
    </font>
    <font>
      <sz val="8"/>
      <color rgb="FF002060"/>
      <name val="Times New Roman"/>
      <family val="1"/>
    </font>
    <font>
      <sz val="8"/>
      <color theme="3"/>
      <name val="Times New Roman"/>
      <family val="1"/>
    </font>
    <font>
      <sz val="10"/>
      <color theme="4" tint="-0.249977111117893"/>
      <name val="Times New Roman"/>
      <family val="1"/>
    </font>
  </fonts>
  <fills count="39">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rgb="FFCCFFFF"/>
        <bgColor indexed="64"/>
      </patternFill>
    </fill>
    <fill>
      <patternFill patternType="solid">
        <fgColor theme="7" tint="0.79998168889431442"/>
        <bgColor indexed="64"/>
      </patternFill>
    </fill>
    <fill>
      <patternFill patternType="solid">
        <fgColor rgb="FFE5DFEC"/>
        <bgColor rgb="FFE5DFEC"/>
      </patternFill>
    </fill>
    <fill>
      <patternFill patternType="solid">
        <fgColor rgb="FFFFFFFF"/>
        <bgColor rgb="FFFFFFFF"/>
      </patternFill>
    </fill>
    <fill>
      <patternFill patternType="solid">
        <fgColor rgb="FFCCFFFF"/>
        <bgColor rgb="FFCCFFFF"/>
      </patternFill>
    </fill>
    <fill>
      <patternFill patternType="solid">
        <fgColor rgb="FFCCC0D9"/>
        <bgColor rgb="FFCCC0D9"/>
      </patternFill>
    </fill>
    <fill>
      <patternFill patternType="solid">
        <fgColor rgb="FF0066CC"/>
        <bgColor rgb="FF0066CC"/>
      </patternFill>
    </fill>
    <fill>
      <patternFill patternType="solid">
        <fgColor rgb="FFFFFFCC"/>
        <bgColor indexed="64"/>
      </patternFill>
    </fill>
    <fill>
      <patternFill patternType="solid">
        <fgColor theme="3" tint="0.79998168889431442"/>
        <bgColor indexed="64"/>
      </patternFill>
    </fill>
    <fill>
      <patternFill patternType="solid">
        <fgColor rgb="FFF79646"/>
        <bgColor rgb="FF000000"/>
      </patternFill>
    </fill>
    <fill>
      <patternFill patternType="solid">
        <fgColor rgb="FF7030A0"/>
        <bgColor rgb="FF0066CC"/>
      </patternFill>
    </fill>
    <fill>
      <patternFill patternType="solid">
        <fgColor rgb="FF7030A0"/>
        <bgColor indexed="64"/>
      </patternFill>
    </fill>
    <fill>
      <patternFill patternType="solid">
        <fgColor theme="9"/>
        <bgColor indexed="64"/>
      </patternFill>
    </fill>
    <fill>
      <patternFill patternType="solid">
        <fgColor theme="9" tint="0.79998168889431442"/>
        <bgColor indexed="64"/>
      </patternFill>
    </fill>
    <fill>
      <patternFill patternType="solid">
        <fgColor rgb="FF83239D"/>
        <bgColor indexed="64"/>
      </patternFill>
    </fill>
    <fill>
      <patternFill patternType="solid">
        <fgColor rgb="FF0070C0"/>
        <bgColor indexed="64"/>
      </patternFill>
    </fill>
    <fill>
      <patternFill patternType="solid">
        <fgColor theme="7" tint="0.59999389629810485"/>
        <bgColor rgb="FFCCC0D9"/>
      </patternFill>
    </fill>
    <fill>
      <patternFill patternType="solid">
        <fgColor rgb="FFFFFF00"/>
        <bgColor indexed="64"/>
      </patternFill>
    </fill>
    <fill>
      <patternFill patternType="solid">
        <fgColor rgb="FF00B0F0"/>
        <bgColor indexed="64"/>
      </patternFill>
    </fill>
  </fills>
  <borders count="136">
    <border>
      <left/>
      <right/>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style="medium">
        <color indexed="64"/>
      </left>
      <right style="medium">
        <color theme="0"/>
      </right>
      <top style="medium">
        <color indexed="64"/>
      </top>
      <bottom style="medium">
        <color theme="0"/>
      </bottom>
      <diagonal/>
    </border>
    <border>
      <left style="medium">
        <color theme="0"/>
      </left>
      <right style="medium">
        <color indexed="64"/>
      </right>
      <top/>
      <bottom style="medium">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FFFFFF"/>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auto="1"/>
      </left>
      <right style="thin">
        <color auto="1"/>
      </right>
      <top/>
      <bottom/>
      <diagonal/>
    </border>
    <border>
      <left style="thin">
        <color indexed="64"/>
      </left>
      <right style="thin">
        <color indexed="64"/>
      </right>
      <top/>
      <bottom style="medium">
        <color indexed="64"/>
      </bottom>
      <diagonal/>
    </border>
    <border>
      <left/>
      <right/>
      <top/>
      <bottom style="thin">
        <color rgb="FF000000"/>
      </bottom>
      <diagonal/>
    </border>
    <border>
      <left/>
      <right style="medium">
        <color rgb="FF000000"/>
      </right>
      <top/>
      <bottom style="thin">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style="medium">
        <color rgb="FF000000"/>
      </bottom>
      <diagonal/>
    </border>
    <border>
      <left/>
      <right style="medium">
        <color indexed="64"/>
      </right>
      <top style="thin">
        <color rgb="FF000000"/>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medium">
        <color rgb="FF000000"/>
      </left>
      <right style="thin">
        <color indexed="64"/>
      </right>
      <top style="thin">
        <color indexed="64"/>
      </top>
      <bottom/>
      <diagonal/>
    </border>
    <border>
      <left style="medium">
        <color rgb="FF000000"/>
      </left>
      <right style="thin">
        <color indexed="64"/>
      </right>
      <top/>
      <bottom style="thin">
        <color indexed="64"/>
      </bottom>
      <diagonal/>
    </border>
  </borders>
  <cellStyleXfs count="38">
    <xf numFmtId="0" fontId="0" fillId="0" borderId="0"/>
    <xf numFmtId="0" fontId="22" fillId="3" borderId="68" applyNumberFormat="0" applyAlignment="0" applyProtection="0"/>
    <xf numFmtId="49" fontId="24" fillId="0" borderId="0" applyFill="0" applyBorder="0" applyProtection="0">
      <alignment horizontal="left" vertical="center"/>
    </xf>
    <xf numFmtId="0" fontId="25" fillId="4" borderId="69" applyNumberFormat="0" applyFont="0" applyFill="0" applyAlignment="0"/>
    <xf numFmtId="0" fontId="25" fillId="4" borderId="70" applyNumberFormat="0" applyFont="0" applyFill="0" applyAlignment="0"/>
    <xf numFmtId="0" fontId="27" fillId="5" borderId="0" applyNumberFormat="0" applyProtection="0">
      <alignment horizontal="left" wrapText="1" indent="4"/>
    </xf>
    <xf numFmtId="0" fontId="28" fillId="5" borderId="0" applyNumberFormat="0" applyProtection="0">
      <alignment horizontal="left" wrapText="1" indent="4"/>
    </xf>
    <xf numFmtId="0" fontId="26" fillId="6" borderId="0" applyNumberFormat="0" applyBorder="0" applyAlignment="0" applyProtection="0"/>
    <xf numFmtId="16" fontId="29" fillId="0" borderId="0" applyFont="0" applyFill="0" applyBorder="0" applyAlignment="0">
      <alignment horizontal="left"/>
    </xf>
    <xf numFmtId="0" fontId="30" fillId="7" borderId="0" applyNumberFormat="0" applyBorder="0" applyProtection="0">
      <alignment horizontal="center" vertical="center"/>
    </xf>
    <xf numFmtId="166" fontId="22" fillId="0" borderId="0" applyFont="0" applyFill="0" applyBorder="0" applyAlignment="0" applyProtection="0"/>
    <xf numFmtId="41" fontId="22" fillId="0" borderId="0" applyFont="0" applyFill="0" applyBorder="0" applyAlignment="0" applyProtection="0"/>
    <xf numFmtId="166" fontId="22" fillId="0" borderId="0" applyFont="0" applyFill="0" applyBorder="0" applyAlignment="0" applyProtection="0"/>
    <xf numFmtId="168" fontId="11" fillId="0" borderId="0" applyFont="0" applyFill="0" applyBorder="0" applyAlignment="0" applyProtection="0"/>
    <xf numFmtId="167" fontId="22" fillId="0" borderId="0" applyFont="0" applyFill="0" applyBorder="0" applyAlignment="0" applyProtection="0"/>
    <xf numFmtId="165" fontId="22" fillId="0" borderId="0" applyFont="0" applyFill="0" applyBorder="0" applyAlignment="0" applyProtection="0"/>
    <xf numFmtId="169" fontId="22" fillId="0" borderId="0" applyFont="0" applyFill="0" applyBorder="0" applyAlignment="0" applyProtection="0"/>
    <xf numFmtId="171" fontId="2" fillId="0" borderId="0" applyFont="0" applyFill="0" applyBorder="0" applyAlignment="0" applyProtection="0"/>
    <xf numFmtId="170" fontId="22" fillId="0" borderId="0" applyFont="0" applyFill="0" applyBorder="0" applyAlignment="0" applyProtection="0"/>
    <xf numFmtId="169" fontId="1" fillId="0" borderId="0" applyFont="0" applyFill="0" applyBorder="0" applyAlignment="0" applyProtection="0"/>
    <xf numFmtId="164" fontId="25" fillId="0" borderId="0" applyFont="0" applyFill="0" applyBorder="0" applyAlignment="0" applyProtection="0"/>
    <xf numFmtId="0" fontId="31" fillId="8" borderId="0" applyNumberFormat="0" applyBorder="0" applyAlignment="0" applyProtection="0"/>
    <xf numFmtId="0" fontId="2" fillId="0" borderId="0"/>
    <xf numFmtId="0" fontId="2" fillId="0" borderId="0"/>
    <xf numFmtId="0" fontId="25" fillId="0" borderId="0"/>
    <xf numFmtId="0" fontId="12" fillId="0" borderId="0"/>
    <xf numFmtId="0" fontId="11" fillId="0" borderId="0"/>
    <xf numFmtId="0" fontId="2" fillId="0" borderId="0"/>
    <xf numFmtId="9" fontId="22"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0" fontId="28" fillId="0" borderId="0" applyFill="0" applyBorder="0">
      <alignment wrapText="1"/>
    </xf>
    <xf numFmtId="0" fontId="23" fillId="0" borderId="0"/>
    <xf numFmtId="0" fontId="32" fillId="5" borderId="0" applyNumberFormat="0" applyBorder="0" applyProtection="0">
      <alignment horizontal="left" indent="1"/>
    </xf>
    <xf numFmtId="0" fontId="37" fillId="0" borderId="0"/>
    <xf numFmtId="9" fontId="22" fillId="0" borderId="0" applyFont="0" applyFill="0" applyBorder="0" applyAlignment="0" applyProtection="0"/>
    <xf numFmtId="0" fontId="22" fillId="0" borderId="0"/>
    <xf numFmtId="9" fontId="22" fillId="0" borderId="0" applyFont="0" applyFill="0" applyBorder="0" applyAlignment="0" applyProtection="0"/>
  </cellStyleXfs>
  <cellXfs count="786">
    <xf numFmtId="0" fontId="0" fillId="0" borderId="0" xfId="0"/>
    <xf numFmtId="0" fontId="3" fillId="2" borderId="0" xfId="22" applyFont="1" applyFill="1" applyBorder="1" applyAlignment="1" applyProtection="1">
      <alignment vertical="center" wrapText="1"/>
    </xf>
    <xf numFmtId="0" fontId="7" fillId="9" borderId="1" xfId="22" applyFont="1" applyFill="1" applyBorder="1" applyAlignment="1" applyProtection="1">
      <alignment vertical="center" wrapText="1"/>
    </xf>
    <xf numFmtId="0" fontId="7" fillId="9" borderId="2" xfId="22" applyFont="1" applyFill="1" applyBorder="1" applyAlignment="1" applyProtection="1">
      <alignment vertical="center" wrapText="1"/>
    </xf>
    <xf numFmtId="0" fontId="7" fillId="9" borderId="0" xfId="22" applyFont="1" applyFill="1" applyBorder="1" applyAlignment="1" applyProtection="1">
      <alignment vertical="center" wrapText="1"/>
    </xf>
    <xf numFmtId="172" fontId="7" fillId="9" borderId="0" xfId="22" applyNumberFormat="1" applyFont="1" applyFill="1" applyBorder="1" applyAlignment="1" applyProtection="1">
      <alignment vertical="center" wrapText="1"/>
    </xf>
    <xf numFmtId="0" fontId="7" fillId="9" borderId="3" xfId="22" applyFont="1" applyFill="1" applyBorder="1" applyAlignment="1" applyProtection="1">
      <alignment vertical="center" wrapText="1"/>
    </xf>
    <xf numFmtId="0" fontId="6" fillId="9" borderId="2" xfId="22" applyFont="1" applyFill="1" applyBorder="1" applyAlignment="1" applyProtection="1">
      <alignment vertical="center" wrapText="1"/>
    </xf>
    <xf numFmtId="0" fontId="6" fillId="9" borderId="0" xfId="22" applyFont="1" applyFill="1" applyBorder="1" applyAlignment="1" applyProtection="1">
      <alignment vertical="center" wrapText="1"/>
    </xf>
    <xf numFmtId="0" fontId="6" fillId="9" borderId="1" xfId="22" applyFont="1" applyFill="1" applyBorder="1" applyAlignment="1" applyProtection="1">
      <alignment vertical="center" wrapText="1"/>
    </xf>
    <xf numFmtId="0" fontId="6" fillId="9" borderId="0" xfId="22" applyFont="1" applyFill="1" applyBorder="1" applyAlignment="1" applyProtection="1">
      <alignment horizontal="left" vertical="center" wrapText="1"/>
    </xf>
    <xf numFmtId="9" fontId="7" fillId="10" borderId="4" xfId="28" applyFont="1" applyFill="1" applyBorder="1" applyAlignment="1" applyProtection="1">
      <alignment horizontal="center" vertical="center" wrapText="1"/>
      <protection locked="0"/>
    </xf>
    <xf numFmtId="9" fontId="6" fillId="0" borderId="5" xfId="22" applyNumberFormat="1" applyFont="1" applyFill="1" applyBorder="1" applyAlignment="1" applyProtection="1">
      <alignment horizontal="center" vertical="center" wrapText="1"/>
    </xf>
    <xf numFmtId="0" fontId="0" fillId="0" borderId="0" xfId="0" applyBorder="1"/>
    <xf numFmtId="0" fontId="0" fillId="11" borderId="4" xfId="0" applyFill="1" applyBorder="1"/>
    <xf numFmtId="9" fontId="7" fillId="11" borderId="4" xfId="28" applyFont="1" applyFill="1" applyBorder="1" applyAlignment="1" applyProtection="1">
      <alignment horizontal="center" vertical="center" wrapText="1"/>
      <protection locked="0"/>
    </xf>
    <xf numFmtId="9" fontId="6" fillId="11" borderId="5" xfId="22" applyNumberFormat="1" applyFont="1" applyFill="1" applyBorder="1" applyAlignment="1" applyProtection="1">
      <alignment horizontal="center" vertical="center" wrapText="1"/>
    </xf>
    <xf numFmtId="0" fontId="0" fillId="12" borderId="4" xfId="0" applyFill="1" applyBorder="1"/>
    <xf numFmtId="0" fontId="0" fillId="13" borderId="4" xfId="0" applyFill="1" applyBorder="1"/>
    <xf numFmtId="9" fontId="7" fillId="13" borderId="4" xfId="28" applyFont="1" applyFill="1" applyBorder="1" applyAlignment="1" applyProtection="1">
      <alignment horizontal="center" vertical="center" wrapText="1"/>
      <protection locked="0"/>
    </xf>
    <xf numFmtId="9" fontId="6" fillId="13" borderId="5" xfId="22" applyNumberFormat="1" applyFont="1" applyFill="1" applyBorder="1" applyAlignment="1" applyProtection="1">
      <alignment horizontal="center" vertical="center" wrapText="1"/>
    </xf>
    <xf numFmtId="0" fontId="0" fillId="14" borderId="4" xfId="0" applyFill="1" applyBorder="1"/>
    <xf numFmtId="0" fontId="0" fillId="15" borderId="4" xfId="0" applyFill="1" applyBorder="1"/>
    <xf numFmtId="0" fontId="0" fillId="16" borderId="4" xfId="0" applyFill="1" applyBorder="1"/>
    <xf numFmtId="0" fontId="0" fillId="10" borderId="4" xfId="0" applyFill="1" applyBorder="1"/>
    <xf numFmtId="0" fontId="0" fillId="17" borderId="4" xfId="0" applyFill="1" applyBorder="1"/>
    <xf numFmtId="0" fontId="0" fillId="16" borderId="7" xfId="0" applyFill="1" applyBorder="1"/>
    <xf numFmtId="0" fontId="0" fillId="18" borderId="4" xfId="0" applyFill="1" applyBorder="1"/>
    <xf numFmtId="0" fontId="0" fillId="13" borderId="5" xfId="0" applyFill="1" applyBorder="1"/>
    <xf numFmtId="0" fontId="0" fillId="16" borderId="5" xfId="0" applyFill="1" applyBorder="1"/>
    <xf numFmtId="0" fontId="0" fillId="10" borderId="5" xfId="0" applyFill="1" applyBorder="1"/>
    <xf numFmtId="0" fontId="0" fillId="18" borderId="5" xfId="0" applyFill="1" applyBorder="1"/>
    <xf numFmtId="0" fontId="0" fillId="15" borderId="5" xfId="0" applyFill="1" applyBorder="1"/>
    <xf numFmtId="0" fontId="0" fillId="11" borderId="8" xfId="0" applyFill="1" applyBorder="1"/>
    <xf numFmtId="0" fontId="0" fillId="13" borderId="8" xfId="0" applyFill="1" applyBorder="1"/>
    <xf numFmtId="0" fontId="0" fillId="16" borderId="8" xfId="0" applyFill="1" applyBorder="1"/>
    <xf numFmtId="0" fontId="0" fillId="10" borderId="8" xfId="0" applyFill="1" applyBorder="1"/>
    <xf numFmtId="0" fontId="0" fillId="18" borderId="8" xfId="0" applyFill="1" applyBorder="1"/>
    <xf numFmtId="0" fontId="0" fillId="15" borderId="8" xfId="0" applyFill="1" applyBorder="1"/>
    <xf numFmtId="0" fontId="0" fillId="0" borderId="9" xfId="0" applyBorder="1" applyAlignment="1">
      <alignment horizontal="center"/>
    </xf>
    <xf numFmtId="0" fontId="0" fillId="0" borderId="10" xfId="0" applyBorder="1" applyAlignment="1">
      <alignment horizontal="center"/>
    </xf>
    <xf numFmtId="9" fontId="7" fillId="11" borderId="11" xfId="28" applyFont="1" applyFill="1" applyBorder="1" applyAlignment="1" applyProtection="1">
      <alignment horizontal="center" vertical="center" wrapText="1"/>
      <protection locked="0"/>
    </xf>
    <xf numFmtId="9" fontId="6" fillId="11" borderId="12" xfId="22" applyNumberFormat="1" applyFont="1" applyFill="1" applyBorder="1" applyAlignment="1" applyProtection="1">
      <alignment horizontal="center" vertical="center" wrapText="1"/>
    </xf>
    <xf numFmtId="9" fontId="6" fillId="13" borderId="11" xfId="22" applyNumberFormat="1" applyFont="1" applyFill="1" applyBorder="1" applyAlignment="1" applyProtection="1">
      <alignment horizontal="center" vertical="center" wrapText="1"/>
    </xf>
    <xf numFmtId="0" fontId="0" fillId="13" borderId="12" xfId="0" applyFill="1" applyBorder="1"/>
    <xf numFmtId="0" fontId="0" fillId="13" borderId="11" xfId="0" applyFill="1" applyBorder="1"/>
    <xf numFmtId="0" fontId="0" fillId="16" borderId="11" xfId="0" applyFill="1" applyBorder="1"/>
    <xf numFmtId="0" fontId="0" fillId="16" borderId="12" xfId="0" applyFill="1" applyBorder="1"/>
    <xf numFmtId="0" fontId="0" fillId="10" borderId="11" xfId="0" applyFill="1" applyBorder="1"/>
    <xf numFmtId="0" fontId="0" fillId="10" borderId="12" xfId="0" applyFill="1" applyBorder="1"/>
    <xf numFmtId="0" fontId="0" fillId="18" borderId="11" xfId="0" applyFill="1" applyBorder="1"/>
    <xf numFmtId="0" fontId="0" fillId="18" borderId="12" xfId="0" applyFill="1" applyBorder="1"/>
    <xf numFmtId="0" fontId="0" fillId="15" borderId="11" xfId="0" applyFill="1" applyBorder="1"/>
    <xf numFmtId="0" fontId="0" fillId="15" borderId="12" xfId="0" applyFill="1" applyBorder="1"/>
    <xf numFmtId="0" fontId="0" fillId="16" borderId="13" xfId="0" applyFill="1" applyBorder="1"/>
    <xf numFmtId="0" fontId="0" fillId="19" borderId="7" xfId="0" applyFill="1" applyBorder="1"/>
    <xf numFmtId="0" fontId="0" fillId="19" borderId="4" xfId="0" applyFill="1" applyBorder="1"/>
    <xf numFmtId="0" fontId="0" fillId="19" borderId="13" xfId="0" applyFill="1" applyBorder="1"/>
    <xf numFmtId="9" fontId="7" fillId="10" borderId="5" xfId="28" applyFont="1" applyFill="1" applyBorder="1" applyAlignment="1" applyProtection="1">
      <alignment horizontal="center" vertical="center" wrapText="1"/>
      <protection locked="0"/>
    </xf>
    <xf numFmtId="9" fontId="7" fillId="0" borderId="4" xfId="29" applyFont="1" applyFill="1" applyBorder="1" applyAlignment="1" applyProtection="1">
      <alignment horizontal="center" vertical="center" wrapText="1"/>
      <protection locked="0"/>
    </xf>
    <xf numFmtId="166" fontId="7" fillId="20" borderId="4" xfId="10" applyFont="1" applyFill="1" applyBorder="1" applyAlignment="1" applyProtection="1">
      <alignment vertical="center" wrapText="1"/>
    </xf>
    <xf numFmtId="0" fontId="6" fillId="9" borderId="14" xfId="22" applyFont="1" applyFill="1" applyBorder="1" applyAlignment="1" applyProtection="1">
      <alignment vertical="center" wrapText="1"/>
    </xf>
    <xf numFmtId="9" fontId="7" fillId="0" borderId="7" xfId="29" applyFont="1" applyFill="1" applyBorder="1" applyAlignment="1" applyProtection="1">
      <alignment horizontal="center" vertical="center" wrapText="1"/>
      <protection locked="0"/>
    </xf>
    <xf numFmtId="176" fontId="7" fillId="20" borderId="4" xfId="10" applyNumberFormat="1" applyFont="1" applyFill="1" applyBorder="1" applyAlignment="1" applyProtection="1">
      <alignment vertical="center" wrapText="1"/>
    </xf>
    <xf numFmtId="0" fontId="6" fillId="9" borderId="71" xfId="22" applyFont="1" applyFill="1" applyBorder="1" applyAlignment="1" applyProtection="1">
      <alignment vertical="center" wrapText="1"/>
    </xf>
    <xf numFmtId="0" fontId="6" fillId="9" borderId="72" xfId="22" applyFont="1" applyFill="1" applyBorder="1" applyAlignment="1" applyProtection="1">
      <alignment vertical="center" wrapText="1"/>
    </xf>
    <xf numFmtId="0" fontId="6" fillId="9" borderId="73" xfId="22" applyFont="1" applyFill="1" applyBorder="1" applyAlignment="1" applyProtection="1">
      <alignment vertical="center" wrapText="1"/>
    </xf>
    <xf numFmtId="0" fontId="7" fillId="9" borderId="18" xfId="22" applyFont="1" applyFill="1" applyBorder="1" applyAlignment="1" applyProtection="1">
      <alignment vertical="center" wrapText="1"/>
    </xf>
    <xf numFmtId="0" fontId="7" fillId="9" borderId="19" xfId="22" applyFont="1" applyFill="1" applyBorder="1" applyAlignment="1" applyProtection="1">
      <alignment vertical="center" wrapText="1"/>
    </xf>
    <xf numFmtId="0" fontId="7" fillId="9" borderId="20" xfId="22" applyFont="1" applyFill="1" applyBorder="1" applyAlignment="1" applyProtection="1">
      <alignment vertical="center" wrapText="1"/>
    </xf>
    <xf numFmtId="0" fontId="6" fillId="9" borderId="21" xfId="22" applyFont="1" applyFill="1" applyBorder="1" applyAlignment="1">
      <alignment horizontal="left" vertical="center" wrapText="1"/>
    </xf>
    <xf numFmtId="0" fontId="6" fillId="9" borderId="0" xfId="22" applyFont="1" applyFill="1" applyBorder="1" applyAlignment="1">
      <alignment horizontal="left" vertical="center" wrapText="1"/>
    </xf>
    <xf numFmtId="0" fontId="6" fillId="9" borderId="22" xfId="22" applyFont="1" applyFill="1" applyBorder="1" applyAlignment="1">
      <alignment horizontal="left" vertical="center" wrapText="1"/>
    </xf>
    <xf numFmtId="0" fontId="6" fillId="9" borderId="23" xfId="22" applyFont="1" applyFill="1" applyBorder="1" applyAlignment="1" applyProtection="1">
      <alignment horizontal="center" vertical="center" wrapText="1"/>
    </xf>
    <xf numFmtId="0" fontId="6" fillId="9" borderId="74" xfId="22" applyFont="1" applyFill="1" applyBorder="1" applyAlignment="1" applyProtection="1">
      <alignment vertical="center" wrapText="1"/>
    </xf>
    <xf numFmtId="0" fontId="6" fillId="23" borderId="83" xfId="0" applyFont="1" applyFill="1" applyBorder="1" applyAlignment="1">
      <alignment horizontal="center" vertical="center" wrapText="1"/>
    </xf>
    <xf numFmtId="0" fontId="6" fillId="23" borderId="92" xfId="0" applyFont="1" applyFill="1" applyBorder="1" applyAlignment="1">
      <alignment horizontal="center" vertical="center" wrapText="1"/>
    </xf>
    <xf numFmtId="0" fontId="8" fillId="23" borderId="0" xfId="0" applyFont="1" applyFill="1" applyAlignment="1">
      <alignment horizontal="center" vertical="center" wrapText="1"/>
    </xf>
    <xf numFmtId="0" fontId="6" fillId="23" borderId="0" xfId="0" applyFont="1" applyFill="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6" fillId="0" borderId="84" xfId="0" applyFont="1" applyBorder="1" applyAlignment="1">
      <alignment horizontal="center" vertical="center" wrapText="1"/>
    </xf>
    <xf numFmtId="0" fontId="6" fillId="0" borderId="97" xfId="0" applyFont="1" applyBorder="1" applyAlignment="1">
      <alignment horizontal="left" vertical="center" wrapText="1"/>
    </xf>
    <xf numFmtId="9" fontId="7" fillId="0" borderId="101" xfId="0" applyNumberFormat="1" applyFont="1" applyBorder="1" applyAlignment="1">
      <alignment horizontal="center" vertical="center" wrapText="1"/>
    </xf>
    <xf numFmtId="9" fontId="6" fillId="0" borderId="102" xfId="0" applyNumberFormat="1" applyFont="1" applyBorder="1" applyAlignment="1">
      <alignment horizontal="center" vertical="center" wrapText="1"/>
    </xf>
    <xf numFmtId="0" fontId="6" fillId="25" borderId="100" xfId="0" applyFont="1" applyFill="1" applyBorder="1" applyAlignment="1">
      <alignment horizontal="left" vertical="center" wrapText="1"/>
    </xf>
    <xf numFmtId="9" fontId="7" fillId="25" borderId="103" xfId="0" applyNumberFormat="1" applyFont="1" applyFill="1" applyBorder="1" applyAlignment="1">
      <alignment horizontal="center" vertical="center" wrapText="1"/>
    </xf>
    <xf numFmtId="9" fontId="6" fillId="0" borderId="104" xfId="0" applyNumberFormat="1" applyFont="1" applyBorder="1" applyAlignment="1">
      <alignment horizontal="center" vertical="center" wrapText="1"/>
    </xf>
    <xf numFmtId="177" fontId="7" fillId="24" borderId="103" xfId="0" applyNumberFormat="1" applyFont="1" applyFill="1" applyBorder="1" applyAlignment="1">
      <alignment vertical="center" wrapText="1"/>
    </xf>
    <xf numFmtId="178" fontId="7" fillId="24" borderId="103" xfId="0" applyNumberFormat="1" applyFont="1" applyFill="1" applyBorder="1" applyAlignment="1">
      <alignment vertical="center" wrapText="1"/>
    </xf>
    <xf numFmtId="0" fontId="6" fillId="0" borderId="101" xfId="0" applyFont="1" applyBorder="1" applyAlignment="1">
      <alignment horizontal="left" vertical="center" wrapText="1"/>
    </xf>
    <xf numFmtId="0" fontId="6" fillId="25" borderId="103" xfId="0" applyFont="1" applyFill="1" applyBorder="1" applyAlignment="1">
      <alignment horizontal="left" vertical="center" wrapText="1"/>
    </xf>
    <xf numFmtId="0" fontId="36" fillId="26" borderId="103" xfId="0" applyFont="1" applyFill="1" applyBorder="1" applyAlignment="1">
      <alignment horizontal="center" vertical="center" wrapText="1"/>
    </xf>
    <xf numFmtId="0" fontId="36" fillId="26" borderId="106" xfId="0" applyFont="1" applyFill="1" applyBorder="1" applyAlignment="1">
      <alignment horizontal="center" vertical="center" wrapText="1"/>
    </xf>
    <xf numFmtId="0" fontId="7" fillId="0" borderId="107" xfId="0" applyFont="1" applyBorder="1" applyAlignment="1">
      <alignment horizontal="center" vertical="center" wrapText="1"/>
    </xf>
    <xf numFmtId="0" fontId="35" fillId="0" borderId="101" xfId="0" applyFont="1" applyBorder="1" applyAlignment="1">
      <alignment vertical="center" wrapText="1"/>
    </xf>
    <xf numFmtId="179" fontId="35" fillId="0" borderId="101" xfId="0" applyNumberFormat="1" applyFont="1" applyBorder="1" applyAlignment="1">
      <alignment horizontal="right" vertical="center" wrapText="1"/>
    </xf>
    <xf numFmtId="9" fontId="7" fillId="0" borderId="103" xfId="0" applyNumberFormat="1" applyFont="1" applyBorder="1" applyAlignment="1">
      <alignment horizontal="center" vertical="center" wrapText="1"/>
    </xf>
    <xf numFmtId="0" fontId="7" fillId="0" borderId="106" xfId="0" applyFont="1" applyBorder="1" applyAlignment="1">
      <alignment horizontal="center" vertical="center" wrapText="1"/>
    </xf>
    <xf numFmtId="179" fontId="35" fillId="0" borderId="103" xfId="0" applyNumberFormat="1" applyFont="1" applyBorder="1" applyAlignment="1">
      <alignment horizontal="right" vertical="center" wrapText="1"/>
    </xf>
    <xf numFmtId="1" fontId="7" fillId="0" borderId="106" xfId="0" applyNumberFormat="1" applyFont="1" applyBorder="1" applyAlignment="1">
      <alignment horizontal="center" vertical="center" wrapText="1"/>
    </xf>
    <xf numFmtId="2" fontId="7" fillId="0" borderId="106" xfId="0" applyNumberFormat="1" applyFont="1" applyBorder="1" applyAlignment="1">
      <alignment horizontal="center" vertical="center" wrapText="1"/>
    </xf>
    <xf numFmtId="180" fontId="7" fillId="0" borderId="106" xfId="0" applyNumberFormat="1" applyFont="1" applyBorder="1" applyAlignment="1">
      <alignment horizontal="center" vertical="center" wrapText="1"/>
    </xf>
    <xf numFmtId="0" fontId="7" fillId="0" borderId="108" xfId="0" applyFont="1" applyBorder="1" applyAlignment="1">
      <alignment horizontal="center" vertical="center" wrapText="1"/>
    </xf>
    <xf numFmtId="179" fontId="35" fillId="0" borderId="109" xfId="0" applyNumberFormat="1" applyFont="1" applyBorder="1" applyAlignment="1">
      <alignment horizontal="right" vertical="center" wrapText="1"/>
    </xf>
    <xf numFmtId="9" fontId="7" fillId="0" borderId="109" xfId="0" applyNumberFormat="1" applyFont="1" applyBorder="1" applyAlignment="1">
      <alignment horizontal="center" vertical="center" wrapText="1"/>
    </xf>
    <xf numFmtId="0" fontId="7" fillId="0" borderId="110" xfId="0" applyFont="1" applyBorder="1" applyAlignment="1">
      <alignment horizontal="center" vertical="center" wrapText="1"/>
    </xf>
    <xf numFmtId="181" fontId="36" fillId="26" borderId="112" xfId="0" applyNumberFormat="1" applyFont="1" applyFill="1" applyBorder="1" applyAlignment="1">
      <alignment horizontal="right" vertical="center" wrapText="1"/>
    </xf>
    <xf numFmtId="9" fontId="36" fillId="26" borderId="113" xfId="0" applyNumberFormat="1" applyFont="1" applyFill="1" applyBorder="1" applyAlignment="1">
      <alignment horizontal="center" vertical="center" wrapText="1"/>
    </xf>
    <xf numFmtId="0" fontId="35" fillId="0" borderId="0" xfId="0" applyFont="1" applyAlignment="1">
      <alignment vertical="center" wrapText="1"/>
    </xf>
    <xf numFmtId="0" fontId="36" fillId="0" borderId="0" xfId="0" applyFont="1" applyAlignment="1">
      <alignment horizontal="right" vertical="center" wrapText="1"/>
    </xf>
    <xf numFmtId="0" fontId="17" fillId="0" borderId="0" xfId="0" applyFont="1"/>
    <xf numFmtId="181" fontId="36" fillId="0" borderId="0" xfId="0" applyNumberFormat="1" applyFont="1" applyAlignment="1">
      <alignment horizontal="center" vertical="center" wrapText="1"/>
    </xf>
    <xf numFmtId="9" fontId="36" fillId="0" borderId="0" xfId="0" applyNumberFormat="1" applyFont="1" applyAlignment="1">
      <alignment horizontal="center" vertical="center" wrapText="1"/>
    </xf>
    <xf numFmtId="0" fontId="35" fillId="0" borderId="101" xfId="0" applyFont="1" applyBorder="1" applyAlignment="1">
      <alignment horizontal="justify" vertical="center" wrapText="1"/>
    </xf>
    <xf numFmtId="0" fontId="35" fillId="0" borderId="103" xfId="0" applyFont="1" applyBorder="1" applyAlignment="1">
      <alignment horizontal="justify" vertical="center" wrapText="1"/>
    </xf>
    <xf numFmtId="0" fontId="35" fillId="0" borderId="109" xfId="0" applyFont="1" applyBorder="1" applyAlignment="1">
      <alignment horizontal="justify" vertical="center" wrapText="1"/>
    </xf>
    <xf numFmtId="182" fontId="6" fillId="0" borderId="17" xfId="28" applyNumberFormat="1" applyFont="1" applyFill="1" applyBorder="1" applyAlignment="1" applyProtection="1">
      <alignment horizontal="center" vertical="center" wrapText="1"/>
    </xf>
    <xf numFmtId="0" fontId="19" fillId="27" borderId="4" xfId="22" applyFont="1" applyFill="1" applyBorder="1" applyAlignment="1">
      <alignment horizontal="center" vertical="center" wrapText="1"/>
    </xf>
    <xf numFmtId="0" fontId="19" fillId="0" borderId="4" xfId="22" applyFont="1" applyBorder="1" applyAlignment="1">
      <alignment horizontal="center" vertical="center" wrapText="1"/>
    </xf>
    <xf numFmtId="0" fontId="19" fillId="28" borderId="4" xfId="22" applyFont="1" applyFill="1" applyBorder="1" applyAlignment="1">
      <alignment horizontal="center" vertical="center" wrapText="1"/>
    </xf>
    <xf numFmtId="0" fontId="20" fillId="29" borderId="0" xfId="0" applyFont="1" applyFill="1" applyAlignment="1">
      <alignment vertical="center"/>
    </xf>
    <xf numFmtId="0" fontId="6" fillId="0" borderId="7" xfId="22" applyFont="1" applyBorder="1" applyAlignment="1">
      <alignment horizontal="left" vertical="center" wrapText="1"/>
    </xf>
    <xf numFmtId="9" fontId="6" fillId="0" borderId="15" xfId="22" applyNumberFormat="1" applyFont="1" applyBorder="1" applyAlignment="1">
      <alignment horizontal="center" vertical="center" wrapText="1"/>
    </xf>
    <xf numFmtId="9" fontId="6" fillId="0" borderId="0" xfId="22" applyNumberFormat="1" applyFont="1" applyAlignment="1">
      <alignment vertical="center" wrapText="1"/>
    </xf>
    <xf numFmtId="0" fontId="6" fillId="10" borderId="4" xfId="22" applyFont="1" applyFill="1" applyBorder="1" applyAlignment="1">
      <alignment horizontal="left" vertical="center" wrapText="1"/>
    </xf>
    <xf numFmtId="9" fontId="6" fillId="0" borderId="5" xfId="22" applyNumberFormat="1" applyFont="1" applyBorder="1" applyAlignment="1">
      <alignment horizontal="center" vertical="center" wrapText="1"/>
    </xf>
    <xf numFmtId="180" fontId="21" fillId="29" borderId="0" xfId="0" applyNumberFormat="1" applyFont="1" applyFill="1" applyAlignment="1">
      <alignment horizontal="center" vertical="center"/>
    </xf>
    <xf numFmtId="185" fontId="6" fillId="0" borderId="24" xfId="10" applyNumberFormat="1" applyFont="1" applyFill="1" applyBorder="1" applyAlignment="1" applyProtection="1">
      <alignment horizontal="center" vertical="center" wrapText="1"/>
    </xf>
    <xf numFmtId="4" fontId="6" fillId="0" borderId="17" xfId="28" applyNumberFormat="1" applyFont="1" applyFill="1" applyBorder="1" applyAlignment="1" applyProtection="1">
      <alignment horizontal="center" vertical="center" wrapText="1"/>
    </xf>
    <xf numFmtId="1" fontId="6" fillId="0" borderId="24" xfId="28" applyNumberFormat="1" applyFont="1" applyFill="1" applyBorder="1" applyAlignment="1" applyProtection="1">
      <alignment horizontal="center" vertical="center" wrapText="1"/>
    </xf>
    <xf numFmtId="1" fontId="6" fillId="0" borderId="17" xfId="28" applyNumberFormat="1" applyFont="1" applyFill="1" applyBorder="1" applyAlignment="1" applyProtection="1">
      <alignment horizontal="center" vertical="center" wrapText="1"/>
    </xf>
    <xf numFmtId="2" fontId="6" fillId="0" borderId="24" xfId="28" applyNumberFormat="1" applyFont="1" applyFill="1" applyBorder="1" applyAlignment="1" applyProtection="1">
      <alignment horizontal="center" vertical="center" wrapText="1"/>
    </xf>
    <xf numFmtId="182" fontId="6" fillId="0" borderId="24" xfId="10" applyNumberFormat="1" applyFont="1" applyFill="1" applyBorder="1" applyAlignment="1" applyProtection="1">
      <alignment horizontal="center" vertical="center" wrapText="1"/>
    </xf>
    <xf numFmtId="0" fontId="36" fillId="30" borderId="103" xfId="0" applyFont="1" applyFill="1" applyBorder="1" applyAlignment="1">
      <alignment horizontal="center" vertical="center" wrapText="1"/>
    </xf>
    <xf numFmtId="0" fontId="36" fillId="30" borderId="106" xfId="0" applyFont="1" applyFill="1" applyBorder="1" applyAlignment="1">
      <alignment horizontal="center" vertical="center" wrapText="1"/>
    </xf>
    <xf numFmtId="0" fontId="35" fillId="0" borderId="103" xfId="0" applyFont="1" applyBorder="1" applyAlignment="1">
      <alignment vertical="center" wrapText="1"/>
    </xf>
    <xf numFmtId="0" fontId="35" fillId="0" borderId="109" xfId="0" applyFont="1" applyBorder="1" applyAlignment="1">
      <alignment vertical="center" wrapText="1"/>
    </xf>
    <xf numFmtId="181" fontId="36" fillId="30" borderId="120" xfId="0" applyNumberFormat="1" applyFont="1" applyFill="1" applyBorder="1" applyAlignment="1">
      <alignment horizontal="center" vertical="center" wrapText="1"/>
    </xf>
    <xf numFmtId="9" fontId="36" fillId="30" borderId="121" xfId="0" applyNumberFormat="1" applyFont="1" applyFill="1" applyBorder="1" applyAlignment="1">
      <alignment horizontal="center" vertical="center" wrapText="1"/>
    </xf>
    <xf numFmtId="180" fontId="40" fillId="0" borderId="0" xfId="0" applyNumberFormat="1" applyFont="1" applyAlignment="1">
      <alignment horizontal="center" vertical="center"/>
    </xf>
    <xf numFmtId="183" fontId="40" fillId="32" borderId="0" xfId="0" applyNumberFormat="1" applyFont="1" applyFill="1" applyAlignment="1">
      <alignment horizontal="center" vertical="center"/>
    </xf>
    <xf numFmtId="180" fontId="40" fillId="28" borderId="0" xfId="0" applyNumberFormat="1" applyFont="1" applyFill="1" applyAlignment="1">
      <alignment horizontal="center" vertical="center"/>
    </xf>
    <xf numFmtId="182" fontId="7" fillId="0" borderId="17" xfId="28" applyNumberFormat="1" applyFont="1" applyFill="1" applyBorder="1" applyAlignment="1" applyProtection="1">
      <alignment horizontal="center" vertical="center" wrapText="1"/>
    </xf>
    <xf numFmtId="4" fontId="7" fillId="0" borderId="17" xfId="28" applyNumberFormat="1" applyFont="1" applyFill="1" applyBorder="1" applyAlignment="1" applyProtection="1">
      <alignment horizontal="center" vertical="center" wrapText="1"/>
    </xf>
    <xf numFmtId="2" fontId="7" fillId="0" borderId="17" xfId="28" applyNumberFormat="1" applyFont="1" applyFill="1" applyBorder="1" applyAlignment="1" applyProtection="1">
      <alignment horizontal="center" vertical="center" wrapText="1"/>
    </xf>
    <xf numFmtId="3" fontId="6" fillId="0" borderId="17" xfId="28" applyNumberFormat="1" applyFont="1" applyFill="1" applyBorder="1" applyAlignment="1" applyProtection="1">
      <alignment horizontal="center" vertical="center" wrapText="1"/>
    </xf>
    <xf numFmtId="186" fontId="7" fillId="24" borderId="103" xfId="0" applyNumberFormat="1" applyFont="1" applyFill="1" applyBorder="1" applyAlignment="1">
      <alignment vertical="center" wrapText="1"/>
    </xf>
    <xf numFmtId="186" fontId="7" fillId="24" borderId="103" xfId="0" applyNumberFormat="1" applyFont="1" applyFill="1" applyBorder="1" applyAlignment="1">
      <alignment horizontal="center" vertical="center" wrapText="1"/>
    </xf>
    <xf numFmtId="187" fontId="6" fillId="0" borderId="17" xfId="28" applyNumberFormat="1" applyFont="1" applyFill="1" applyBorder="1" applyAlignment="1" applyProtection="1">
      <alignment horizontal="center" vertical="center" wrapText="1"/>
    </xf>
    <xf numFmtId="0" fontId="6" fillId="0" borderId="4" xfId="22" applyFont="1" applyBorder="1" applyAlignment="1">
      <alignment horizontal="left" vertical="center" wrapText="1"/>
    </xf>
    <xf numFmtId="173" fontId="42" fillId="14" borderId="7" xfId="0" applyNumberFormat="1" applyFont="1" applyFill="1" applyBorder="1" applyAlignment="1">
      <alignment horizontal="center" vertical="center"/>
    </xf>
    <xf numFmtId="173" fontId="42" fillId="0" borderId="4" xfId="0" applyNumberFormat="1" applyFont="1" applyBorder="1" applyAlignment="1">
      <alignment horizontal="center" vertical="center"/>
    </xf>
    <xf numFmtId="173" fontId="42" fillId="14" borderId="4" xfId="0" applyNumberFormat="1" applyFont="1" applyFill="1" applyBorder="1" applyAlignment="1">
      <alignment horizontal="center" vertical="center"/>
    </xf>
    <xf numFmtId="173" fontId="42" fillId="0" borderId="13" xfId="0" applyNumberFormat="1" applyFont="1" applyBorder="1" applyAlignment="1">
      <alignment horizontal="center" vertical="center"/>
    </xf>
    <xf numFmtId="173" fontId="41" fillId="35" borderId="54" xfId="0" applyNumberFormat="1" applyFont="1" applyFill="1" applyBorder="1" applyAlignment="1">
      <alignment horizontal="center" vertical="center"/>
    </xf>
    <xf numFmtId="9" fontId="7" fillId="36" borderId="103" xfId="0" applyNumberFormat="1" applyFont="1" applyFill="1" applyBorder="1" applyAlignment="1">
      <alignment horizontal="center" vertical="center" wrapText="1"/>
    </xf>
    <xf numFmtId="173" fontId="42" fillId="9" borderId="7" xfId="0" applyNumberFormat="1" applyFont="1" applyFill="1" applyBorder="1" applyAlignment="1">
      <alignment horizontal="center" vertical="center"/>
    </xf>
    <xf numFmtId="173" fontId="42" fillId="9" borderId="4" xfId="0" applyNumberFormat="1" applyFont="1" applyFill="1" applyBorder="1" applyAlignment="1">
      <alignment horizontal="center" vertical="center"/>
    </xf>
    <xf numFmtId="173" fontId="42" fillId="14" borderId="13" xfId="0" applyNumberFormat="1" applyFont="1" applyFill="1" applyBorder="1" applyAlignment="1">
      <alignment horizontal="center" vertical="center"/>
    </xf>
    <xf numFmtId="0" fontId="6" fillId="9" borderId="73" xfId="22" applyFont="1" applyFill="1" applyBorder="1" applyAlignment="1">
      <alignment vertical="center" wrapText="1"/>
    </xf>
    <xf numFmtId="0" fontId="6" fillId="9" borderId="71" xfId="22" applyFont="1" applyFill="1" applyBorder="1" applyAlignment="1">
      <alignment vertical="center" wrapText="1"/>
    </xf>
    <xf numFmtId="0" fontId="6" fillId="9" borderId="72" xfId="22" applyFont="1" applyFill="1" applyBorder="1" applyAlignment="1">
      <alignment vertical="center" wrapText="1"/>
    </xf>
    <xf numFmtId="0" fontId="6" fillId="9" borderId="1" xfId="22" applyFont="1" applyFill="1" applyBorder="1" applyAlignment="1">
      <alignment vertical="center" wrapText="1"/>
    </xf>
    <xf numFmtId="0" fontId="7" fillId="9" borderId="1" xfId="22" applyFont="1" applyFill="1" applyBorder="1" applyAlignment="1">
      <alignment vertical="center" wrapText="1"/>
    </xf>
    <xf numFmtId="0" fontId="7" fillId="9" borderId="18" xfId="22" applyFont="1" applyFill="1" applyBorder="1" applyAlignment="1">
      <alignment vertical="center" wrapText="1"/>
    </xf>
    <xf numFmtId="0" fontId="6" fillId="9" borderId="2" xfId="22" applyFont="1" applyFill="1" applyBorder="1" applyAlignment="1">
      <alignment vertical="center" wrapText="1"/>
    </xf>
    <xf numFmtId="0" fontId="7" fillId="9" borderId="0" xfId="22" applyFont="1" applyFill="1" applyAlignment="1">
      <alignment vertical="center" wrapText="1"/>
    </xf>
    <xf numFmtId="0" fontId="7" fillId="9" borderId="19" xfId="22" applyFont="1" applyFill="1" applyBorder="1" applyAlignment="1">
      <alignment vertical="center" wrapText="1"/>
    </xf>
    <xf numFmtId="0" fontId="6" fillId="9" borderId="14" xfId="22" applyFont="1" applyFill="1" applyBorder="1" applyAlignment="1">
      <alignment vertical="center" wrapText="1"/>
    </xf>
    <xf numFmtId="0" fontId="6" fillId="9" borderId="74" xfId="22" applyFont="1" applyFill="1" applyBorder="1" applyAlignment="1">
      <alignment vertical="center" wrapText="1"/>
    </xf>
    <xf numFmtId="0" fontId="7" fillId="9" borderId="3" xfId="22" applyFont="1" applyFill="1" applyBorder="1" applyAlignment="1">
      <alignment vertical="center" wrapText="1"/>
    </xf>
    <xf numFmtId="0" fontId="7" fillId="9" borderId="20" xfId="22" applyFont="1" applyFill="1" applyBorder="1" applyAlignment="1">
      <alignment vertical="center" wrapText="1"/>
    </xf>
    <xf numFmtId="0" fontId="3" fillId="2" borderId="0" xfId="22" applyFont="1" applyFill="1" applyAlignment="1">
      <alignment vertical="center" wrapText="1"/>
    </xf>
    <xf numFmtId="0" fontId="6" fillId="9" borderId="23" xfId="22" applyFont="1" applyFill="1" applyBorder="1" applyAlignment="1">
      <alignment horizontal="center" vertical="center" wrapText="1"/>
    </xf>
    <xf numFmtId="0" fontId="7" fillId="9" borderId="2" xfId="22" applyFont="1" applyFill="1" applyBorder="1" applyAlignment="1">
      <alignment vertical="center" wrapText="1"/>
    </xf>
    <xf numFmtId="0" fontId="6" fillId="9" borderId="0" xfId="22" applyFont="1" applyFill="1" applyAlignment="1">
      <alignment horizontal="left" vertical="center" wrapText="1"/>
    </xf>
    <xf numFmtId="0" fontId="7" fillId="0" borderId="16" xfId="22" applyFont="1" applyBorder="1" applyAlignment="1">
      <alignment horizontal="left" vertical="center" wrapText="1"/>
    </xf>
    <xf numFmtId="9" fontId="6" fillId="0" borderId="17" xfId="22" applyNumberFormat="1" applyFont="1" applyBorder="1" applyAlignment="1">
      <alignment horizontal="center" vertical="center" wrapText="1"/>
    </xf>
    <xf numFmtId="172" fontId="7" fillId="9" borderId="0" xfId="22" applyNumberFormat="1" applyFont="1" applyFill="1" applyAlignment="1">
      <alignment vertical="center" wrapText="1"/>
    </xf>
    <xf numFmtId="9" fontId="7" fillId="19" borderId="7" xfId="29" applyFont="1" applyFill="1" applyBorder="1" applyAlignment="1" applyProtection="1">
      <alignment horizontal="center" vertical="center" wrapText="1"/>
      <protection locked="0"/>
    </xf>
    <xf numFmtId="188" fontId="6" fillId="0" borderId="17" xfId="28" applyNumberFormat="1" applyFont="1" applyFill="1" applyBorder="1" applyAlignment="1" applyProtection="1">
      <alignment horizontal="center" vertical="center" wrapText="1"/>
    </xf>
    <xf numFmtId="0" fontId="29" fillId="0" borderId="0" xfId="0" applyFont="1" applyBorder="1"/>
    <xf numFmtId="0" fontId="29" fillId="0" borderId="0" xfId="0" applyFont="1"/>
    <xf numFmtId="0" fontId="7" fillId="0" borderId="78" xfId="0" applyFont="1" applyBorder="1" applyAlignment="1">
      <alignment vertical="center"/>
    </xf>
    <xf numFmtId="0" fontId="7" fillId="0" borderId="79" xfId="0" applyFont="1" applyBorder="1" applyAlignment="1">
      <alignment vertical="center"/>
    </xf>
    <xf numFmtId="0" fontId="7" fillId="0" borderId="80" xfId="0" applyFont="1" applyBorder="1" applyAlignment="1">
      <alignment vertical="center"/>
    </xf>
    <xf numFmtId="0" fontId="7" fillId="0" borderId="0" xfId="0" applyFont="1" applyAlignment="1">
      <alignment vertical="center"/>
    </xf>
    <xf numFmtId="0" fontId="18" fillId="0" borderId="0" xfId="0" applyFont="1"/>
    <xf numFmtId="0" fontId="7" fillId="0" borderId="0" xfId="0" applyFont="1" applyAlignment="1">
      <alignment horizontal="center" vertical="center" wrapText="1"/>
    </xf>
    <xf numFmtId="0" fontId="7" fillId="9" borderId="2" xfId="0" applyFont="1" applyFill="1" applyBorder="1"/>
    <xf numFmtId="0" fontId="7" fillId="9" borderId="0" xfId="0" applyFont="1" applyFill="1" applyBorder="1"/>
    <xf numFmtId="0" fontId="7" fillId="9" borderId="19" xfId="0" applyFont="1" applyFill="1" applyBorder="1"/>
    <xf numFmtId="0" fontId="29" fillId="9" borderId="0" xfId="0" applyFont="1" applyFill="1" applyBorder="1"/>
    <xf numFmtId="175" fontId="29" fillId="0" borderId="0" xfId="0" applyNumberFormat="1" applyFont="1" applyBorder="1" applyAlignment="1">
      <alignment vertical="center"/>
    </xf>
    <xf numFmtId="174" fontId="29" fillId="9" borderId="0" xfId="0" applyNumberFormat="1" applyFont="1" applyFill="1" applyBorder="1" applyAlignment="1">
      <alignment vertical="center"/>
    </xf>
    <xf numFmtId="175" fontId="29" fillId="0" borderId="0" xfId="14" applyNumberFormat="1" applyFont="1" applyBorder="1" applyAlignment="1">
      <alignment vertical="center"/>
    </xf>
    <xf numFmtId="165" fontId="43" fillId="0" borderId="0" xfId="15" applyFont="1"/>
    <xf numFmtId="0" fontId="43" fillId="0" borderId="0" xfId="0" applyFont="1"/>
    <xf numFmtId="9" fontId="44" fillId="0" borderId="0" xfId="28" applyFont="1" applyBorder="1" applyAlignment="1">
      <alignment horizontal="center" vertical="center"/>
    </xf>
    <xf numFmtId="13" fontId="29" fillId="0" borderId="0" xfId="28" applyNumberFormat="1" applyFont="1"/>
    <xf numFmtId="165" fontId="45" fillId="0" borderId="0" xfId="15" applyFont="1"/>
    <xf numFmtId="0" fontId="45" fillId="0" borderId="0" xfId="0" applyFont="1"/>
    <xf numFmtId="176" fontId="29" fillId="20" borderId="4" xfId="0" applyNumberFormat="1" applyFont="1" applyFill="1" applyBorder="1" applyAlignment="1">
      <alignment vertical="center" wrapText="1"/>
    </xf>
    <xf numFmtId="0" fontId="29" fillId="0" borderId="0" xfId="0" applyFont="1" applyAlignment="1"/>
    <xf numFmtId="9" fontId="29" fillId="0" borderId="0" xfId="0" applyNumberFormat="1" applyFont="1"/>
    <xf numFmtId="0" fontId="20" fillId="0" borderId="0" xfId="0" applyFont="1"/>
    <xf numFmtId="180" fontId="46" fillId="0" borderId="0" xfId="0" applyNumberFormat="1" applyFont="1" applyAlignment="1">
      <alignment horizontal="center" vertical="center"/>
    </xf>
    <xf numFmtId="0" fontId="40" fillId="0" borderId="0" xfId="0" applyFont="1" applyAlignment="1">
      <alignment horizontal="center" vertical="center"/>
    </xf>
    <xf numFmtId="180" fontId="46" fillId="28" borderId="0" xfId="0" applyNumberFormat="1" applyFont="1" applyFill="1" applyAlignment="1">
      <alignment horizontal="center" vertical="center"/>
    </xf>
    <xf numFmtId="0" fontId="40" fillId="33" borderId="0" xfId="0" applyFont="1" applyFill="1" applyAlignment="1">
      <alignment horizontal="center" vertical="center"/>
    </xf>
    <xf numFmtId="184" fontId="46" fillId="33" borderId="0" xfId="0" applyNumberFormat="1" applyFont="1" applyFill="1" applyAlignment="1">
      <alignment horizontal="center" vertical="center"/>
    </xf>
    <xf numFmtId="0" fontId="40" fillId="0" borderId="0" xfId="0" applyFont="1"/>
    <xf numFmtId="9" fontId="29" fillId="0" borderId="0" xfId="28" applyFont="1"/>
    <xf numFmtId="176" fontId="29" fillId="0" borderId="0" xfId="10" applyNumberFormat="1" applyFont="1" applyAlignment="1"/>
    <xf numFmtId="10" fontId="29" fillId="0" borderId="0" xfId="28" applyNumberFormat="1" applyFont="1"/>
    <xf numFmtId="173" fontId="29" fillId="0" borderId="0" xfId="0" applyNumberFormat="1" applyFont="1"/>
    <xf numFmtId="175" fontId="29" fillId="0" borderId="0" xfId="0" applyNumberFormat="1" applyFont="1" applyAlignment="1">
      <alignment vertical="center"/>
    </xf>
    <xf numFmtId="0" fontId="6" fillId="23" borderId="2" xfId="0" applyFont="1" applyFill="1" applyBorder="1" applyAlignment="1">
      <alignment horizontal="center" vertical="center" wrapText="1"/>
    </xf>
    <xf numFmtId="0" fontId="8" fillId="23" borderId="0" xfId="0" applyFont="1" applyFill="1" applyBorder="1" applyAlignment="1">
      <alignment horizontal="center" vertical="center" wrapText="1"/>
    </xf>
    <xf numFmtId="0" fontId="6" fillId="23"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0" xfId="0" applyFont="1" applyBorder="1" applyAlignment="1">
      <alignment horizontal="center" vertical="center" wrapText="1"/>
    </xf>
    <xf numFmtId="177" fontId="7" fillId="24" borderId="133" xfId="0" applyNumberFormat="1" applyFont="1" applyFill="1" applyBorder="1" applyAlignment="1">
      <alignment vertical="center" wrapText="1"/>
    </xf>
    <xf numFmtId="178" fontId="7" fillId="24" borderId="133" xfId="0" applyNumberFormat="1" applyFont="1" applyFill="1" applyBorder="1" applyAlignment="1">
      <alignment vertical="center" wrapText="1"/>
    </xf>
    <xf numFmtId="186" fontId="7" fillId="24" borderId="133" xfId="0" applyNumberFormat="1" applyFont="1" applyFill="1" applyBorder="1" applyAlignment="1">
      <alignment horizontal="center" vertical="center" wrapText="1"/>
    </xf>
    <xf numFmtId="0" fontId="6" fillId="21" borderId="25" xfId="22" applyFont="1" applyFill="1" applyBorder="1" applyAlignment="1" applyProtection="1">
      <alignment horizontal="center" vertical="center" wrapText="1"/>
    </xf>
    <xf numFmtId="0" fontId="6" fillId="9" borderId="0" xfId="22" applyFont="1" applyFill="1" applyBorder="1" applyAlignment="1" applyProtection="1">
      <alignment horizontal="center" vertical="center" wrapText="1"/>
    </xf>
    <xf numFmtId="0" fontId="33" fillId="10" borderId="4" xfId="0" applyFont="1" applyFill="1" applyBorder="1" applyAlignment="1">
      <alignment horizontal="center" vertical="center" wrapText="1"/>
    </xf>
    <xf numFmtId="0" fontId="0" fillId="0" borderId="6" xfId="0" applyBorder="1" applyAlignment="1">
      <alignment horizontal="center"/>
    </xf>
    <xf numFmtId="0" fontId="6" fillId="9" borderId="0" xfId="22" applyFont="1" applyFill="1" applyAlignment="1">
      <alignment horizontal="center" vertical="center" wrapText="1"/>
    </xf>
    <xf numFmtId="0" fontId="6" fillId="21" borderId="4" xfId="22" applyFont="1" applyFill="1" applyBorder="1" applyAlignment="1">
      <alignment horizontal="center" vertical="center" wrapText="1"/>
    </xf>
    <xf numFmtId="0" fontId="6" fillId="21" borderId="25" xfId="22" applyFont="1" applyFill="1" applyBorder="1" applyAlignment="1">
      <alignment horizontal="center" vertical="center" wrapText="1"/>
    </xf>
    <xf numFmtId="0" fontId="6" fillId="9" borderId="0" xfId="22" applyFont="1" applyFill="1" applyAlignment="1">
      <alignment vertical="center" wrapText="1"/>
    </xf>
    <xf numFmtId="0" fontId="7" fillId="9" borderId="0" xfId="0" applyFont="1" applyFill="1"/>
    <xf numFmtId="0" fontId="29" fillId="9" borderId="0" xfId="0" applyFont="1" applyFill="1"/>
    <xf numFmtId="174" fontId="29" fillId="9" borderId="0" xfId="0" applyNumberFormat="1" applyFont="1" applyFill="1" applyAlignment="1">
      <alignment vertical="center"/>
    </xf>
    <xf numFmtId="0" fontId="48" fillId="9" borderId="0" xfId="22" applyFont="1" applyFill="1" applyAlignment="1">
      <alignment vertical="center" wrapText="1"/>
    </xf>
    <xf numFmtId="0" fontId="35" fillId="0" borderId="78" xfId="0" applyFont="1" applyBorder="1" applyAlignment="1">
      <alignment vertical="center"/>
    </xf>
    <xf numFmtId="0" fontId="35" fillId="0" borderId="79" xfId="0" applyFont="1" applyBorder="1" applyAlignment="1">
      <alignment vertical="center"/>
    </xf>
    <xf numFmtId="0" fontId="35" fillId="0" borderId="80" xfId="0" applyFont="1" applyBorder="1" applyAlignment="1">
      <alignment vertical="center"/>
    </xf>
    <xf numFmtId="0" fontId="35" fillId="0" borderId="0" xfId="0" applyFont="1" applyAlignment="1">
      <alignment vertical="center"/>
    </xf>
    <xf numFmtId="0" fontId="50" fillId="0" borderId="0" xfId="0" applyFont="1"/>
    <xf numFmtId="0" fontId="35" fillId="0" borderId="0" xfId="0" applyFont="1" applyAlignment="1">
      <alignment horizontal="center" vertical="center" wrapText="1"/>
    </xf>
    <xf numFmtId="0" fontId="51" fillId="9" borderId="2" xfId="0" applyFont="1" applyFill="1" applyBorder="1"/>
    <xf numFmtId="0" fontId="51" fillId="9" borderId="0" xfId="0" applyFont="1" applyFill="1"/>
    <xf numFmtId="0" fontId="51" fillId="9" borderId="19" xfId="0" applyFont="1" applyFill="1" applyBorder="1"/>
    <xf numFmtId="0" fontId="0" fillId="9" borderId="0" xfId="0" applyFill="1"/>
    <xf numFmtId="175" fontId="0" fillId="0" borderId="0" xfId="0" applyNumberFormat="1" applyAlignment="1">
      <alignment vertical="center"/>
    </xf>
    <xf numFmtId="174" fontId="0" fillId="9" borderId="0" xfId="0" applyNumberFormat="1" applyFill="1" applyAlignment="1">
      <alignment vertical="center"/>
    </xf>
    <xf numFmtId="175" fontId="22" fillId="0" borderId="0" xfId="14" applyNumberFormat="1" applyFont="1" applyBorder="1" applyAlignment="1">
      <alignment vertical="center"/>
    </xf>
    <xf numFmtId="165" fontId="52" fillId="0" borderId="0" xfId="15" applyFont="1"/>
    <xf numFmtId="0" fontId="52" fillId="0" borderId="0" xfId="0" applyFont="1"/>
    <xf numFmtId="0" fontId="7" fillId="0" borderId="16" xfId="22" applyFont="1" applyBorder="1" applyAlignment="1">
      <alignment horizontal="justify" vertical="center" wrapText="1"/>
    </xf>
    <xf numFmtId="9" fontId="33" fillId="0" borderId="0" xfId="28" applyFont="1" applyBorder="1" applyAlignment="1">
      <alignment horizontal="center" vertical="center"/>
    </xf>
    <xf numFmtId="9" fontId="22" fillId="0" borderId="0" xfId="28" applyFont="1"/>
    <xf numFmtId="165" fontId="53" fillId="0" borderId="0" xfId="15" applyFont="1"/>
    <xf numFmtId="0" fontId="53" fillId="0" borderId="0" xfId="0" applyFont="1"/>
    <xf numFmtId="178" fontId="35" fillId="24" borderId="103" xfId="0" applyNumberFormat="1" applyFont="1" applyFill="1" applyBorder="1" applyAlignment="1">
      <alignment vertical="center" wrapText="1"/>
    </xf>
    <xf numFmtId="166" fontId="0" fillId="20" borderId="4" xfId="0" applyNumberFormat="1" applyFill="1" applyBorder="1" applyAlignment="1">
      <alignment horizontal="center" vertical="center" wrapText="1"/>
    </xf>
    <xf numFmtId="9" fontId="0" fillId="0" borderId="0" xfId="0" applyNumberFormat="1"/>
    <xf numFmtId="176" fontId="22" fillId="0" borderId="0" xfId="10" applyNumberFormat="1" applyFont="1" applyAlignment="1"/>
    <xf numFmtId="10" fontId="22" fillId="0" borderId="0" xfId="28" applyNumberFormat="1" applyFont="1"/>
    <xf numFmtId="0" fontId="55" fillId="0" borderId="0" xfId="0" applyFont="1"/>
    <xf numFmtId="180" fontId="56" fillId="0" borderId="0" xfId="0" applyNumberFormat="1" applyFont="1" applyAlignment="1">
      <alignment horizontal="center" vertical="center"/>
    </xf>
    <xf numFmtId="0" fontId="57" fillId="0" borderId="0" xfId="0" applyFont="1" applyAlignment="1">
      <alignment horizontal="center" vertical="center"/>
    </xf>
    <xf numFmtId="180" fontId="56" fillId="28" borderId="0" xfId="0" applyNumberFormat="1" applyFont="1" applyFill="1" applyAlignment="1">
      <alignment horizontal="center" vertical="center"/>
    </xf>
    <xf numFmtId="0" fontId="57" fillId="33" borderId="0" xfId="0" applyFont="1" applyFill="1" applyAlignment="1">
      <alignment horizontal="center" vertical="center"/>
    </xf>
    <xf numFmtId="184" fontId="56" fillId="33" borderId="0" xfId="0" applyNumberFormat="1" applyFont="1" applyFill="1" applyAlignment="1">
      <alignment horizontal="center" vertical="center"/>
    </xf>
    <xf numFmtId="0" fontId="57" fillId="0" borderId="0" xfId="0" applyFont="1"/>
    <xf numFmtId="9" fontId="7" fillId="0" borderId="102" xfId="0" applyNumberFormat="1" applyFont="1" applyBorder="1" applyAlignment="1">
      <alignment horizontal="center" vertical="center" wrapText="1"/>
    </xf>
    <xf numFmtId="9" fontId="7" fillId="25" borderId="104" xfId="0" applyNumberFormat="1" applyFont="1" applyFill="1" applyBorder="1" applyAlignment="1">
      <alignment horizontal="center" vertical="center" wrapText="1"/>
    </xf>
    <xf numFmtId="177" fontId="7" fillId="24" borderId="104" xfId="0" applyNumberFormat="1" applyFont="1" applyFill="1" applyBorder="1" applyAlignment="1">
      <alignment vertical="center" wrapText="1"/>
    </xf>
    <xf numFmtId="178" fontId="7" fillId="24" borderId="109" xfId="0" applyNumberFormat="1" applyFont="1" applyFill="1" applyBorder="1" applyAlignment="1">
      <alignment vertical="center" wrapText="1"/>
    </xf>
    <xf numFmtId="9" fontId="6" fillId="0" borderId="4" xfId="0" applyNumberFormat="1" applyFont="1" applyBorder="1" applyAlignment="1">
      <alignment horizontal="center" vertical="center" wrapText="1"/>
    </xf>
    <xf numFmtId="178" fontId="7" fillId="24" borderId="4" xfId="0" applyNumberFormat="1" applyFont="1" applyFill="1" applyBorder="1" applyAlignment="1">
      <alignment vertical="center" wrapText="1"/>
    </xf>
    <xf numFmtId="0" fontId="6" fillId="9" borderId="0" xfId="22" applyFont="1" applyFill="1" applyAlignment="1">
      <alignment horizontal="center" vertical="center" wrapText="1"/>
    </xf>
    <xf numFmtId="0" fontId="6" fillId="21" borderId="13" xfId="22" applyFont="1" applyFill="1" applyBorder="1" applyAlignment="1">
      <alignment horizontal="center" vertical="center" wrapText="1"/>
    </xf>
    <xf numFmtId="0" fontId="6" fillId="21" borderId="4" xfId="22" applyFont="1" applyFill="1" applyBorder="1" applyAlignment="1">
      <alignment horizontal="center" vertical="center" wrapText="1"/>
    </xf>
    <xf numFmtId="0" fontId="6" fillId="21" borderId="25" xfId="22" applyFont="1" applyFill="1" applyBorder="1" applyAlignment="1">
      <alignment horizontal="center" vertical="center" wrapText="1"/>
    </xf>
    <xf numFmtId="0" fontId="18" fillId="0" borderId="0" xfId="0" applyFont="1"/>
    <xf numFmtId="0" fontId="6" fillId="21" borderId="4" xfId="22" applyFont="1" applyFill="1" applyBorder="1" applyAlignment="1">
      <alignment horizontal="center" vertical="center" wrapText="1"/>
    </xf>
    <xf numFmtId="166" fontId="29" fillId="20" borderId="4" xfId="0" applyNumberFormat="1" applyFont="1" applyFill="1" applyBorder="1" applyAlignment="1">
      <alignment horizontal="center" vertical="center" wrapText="1"/>
    </xf>
    <xf numFmtId="9" fontId="51" fillId="25" borderId="103" xfId="0" applyNumberFormat="1" applyFont="1" applyFill="1" applyBorder="1" applyAlignment="1">
      <alignment horizontal="center" vertical="center" wrapText="1"/>
    </xf>
    <xf numFmtId="9" fontId="51" fillId="36" borderId="103" xfId="0" applyNumberFormat="1" applyFont="1" applyFill="1" applyBorder="1" applyAlignment="1">
      <alignment horizontal="center" vertical="center" wrapText="1"/>
    </xf>
    <xf numFmtId="9" fontId="54" fillId="9" borderId="104" xfId="0" applyNumberFormat="1" applyFont="1" applyFill="1" applyBorder="1" applyAlignment="1">
      <alignment horizontal="center" vertical="center" wrapText="1"/>
    </xf>
    <xf numFmtId="0" fontId="6" fillId="9" borderId="0" xfId="22" applyFont="1" applyFill="1" applyAlignment="1">
      <alignment horizontal="center" vertical="center" wrapText="1"/>
    </xf>
    <xf numFmtId="0" fontId="6" fillId="21" borderId="4" xfId="22" applyFont="1" applyFill="1" applyBorder="1" applyAlignment="1">
      <alignment horizontal="center" vertical="center" wrapText="1"/>
    </xf>
    <xf numFmtId="0" fontId="6" fillId="21" borderId="25" xfId="22" applyFont="1" applyFill="1" applyBorder="1" applyAlignment="1">
      <alignment horizontal="center" vertical="center" wrapText="1"/>
    </xf>
    <xf numFmtId="0" fontId="18" fillId="0" borderId="0" xfId="0" applyFont="1"/>
    <xf numFmtId="0" fontId="6" fillId="9" borderId="0" xfId="22" applyFont="1" applyFill="1" applyAlignment="1">
      <alignment horizontal="center" vertical="center" wrapText="1"/>
    </xf>
    <xf numFmtId="0" fontId="6" fillId="21" borderId="4" xfId="22" applyFont="1" applyFill="1" applyBorder="1" applyAlignment="1">
      <alignment horizontal="center" vertical="center" wrapText="1"/>
    </xf>
    <xf numFmtId="0" fontId="6" fillId="21" borderId="25" xfId="22" applyFont="1" applyFill="1" applyBorder="1" applyAlignment="1">
      <alignment horizontal="center" vertical="center" wrapText="1"/>
    </xf>
    <xf numFmtId="0" fontId="18" fillId="0" borderId="0" xfId="0" applyFont="1"/>
    <xf numFmtId="0" fontId="7" fillId="9" borderId="0" xfId="0" applyFont="1" applyFill="1" applyAlignment="1">
      <alignment horizontal="left" vertical="center"/>
    </xf>
    <xf numFmtId="173" fontId="7" fillId="9" borderId="0" xfId="0" applyNumberFormat="1" applyFont="1" applyFill="1"/>
    <xf numFmtId="0" fontId="6" fillId="9" borderId="0" xfId="22" applyFont="1" applyFill="1" applyAlignment="1">
      <alignment horizontal="center" vertical="center" wrapText="1"/>
    </xf>
    <xf numFmtId="0" fontId="6" fillId="21" borderId="25" xfId="22" applyFont="1" applyFill="1" applyBorder="1" applyAlignment="1">
      <alignment horizontal="center" vertical="center" wrapText="1"/>
    </xf>
    <xf numFmtId="0" fontId="6" fillId="21" borderId="4" xfId="22" applyFont="1" applyFill="1" applyBorder="1" applyAlignment="1">
      <alignment horizontal="center" vertical="center" wrapText="1"/>
    </xf>
    <xf numFmtId="0" fontId="18" fillId="0" borderId="0" xfId="0" applyFont="1"/>
    <xf numFmtId="9" fontId="6" fillId="0" borderId="104" xfId="0" applyNumberFormat="1" applyFont="1" applyFill="1" applyBorder="1" applyAlignment="1">
      <alignment horizontal="center" vertical="center" wrapText="1"/>
    </xf>
    <xf numFmtId="173" fontId="6" fillId="9" borderId="0" xfId="22" applyNumberFormat="1" applyFont="1" applyFill="1" applyAlignment="1">
      <alignment horizontal="left" vertical="center" wrapText="1"/>
    </xf>
    <xf numFmtId="10" fontId="22" fillId="0" borderId="0" xfId="28" applyNumberFormat="1" applyFont="1" applyBorder="1" applyAlignment="1">
      <alignment vertical="center"/>
    </xf>
    <xf numFmtId="166" fontId="7" fillId="20" borderId="17" xfId="10" applyFont="1" applyFill="1" applyBorder="1" applyAlignment="1" applyProtection="1">
      <alignment vertical="center" wrapText="1"/>
    </xf>
    <xf numFmtId="176" fontId="7" fillId="20" borderId="17" xfId="10" applyNumberFormat="1" applyFont="1" applyFill="1" applyBorder="1" applyAlignment="1" applyProtection="1">
      <alignment vertical="center" wrapText="1"/>
    </xf>
    <xf numFmtId="176" fontId="29" fillId="20" borderId="17" xfId="0" applyNumberFormat="1" applyFont="1" applyFill="1" applyBorder="1" applyAlignment="1">
      <alignment vertical="center" wrapText="1"/>
    </xf>
    <xf numFmtId="2" fontId="7" fillId="0" borderId="16" xfId="22" applyNumberFormat="1" applyFont="1" applyBorder="1" applyAlignment="1">
      <alignment horizontal="justify" vertical="center" wrapText="1"/>
    </xf>
    <xf numFmtId="2" fontId="6" fillId="0" borderId="17" xfId="22" applyNumberFormat="1" applyFont="1" applyBorder="1" applyAlignment="1">
      <alignment horizontal="center" vertical="center" wrapText="1"/>
    </xf>
    <xf numFmtId="2" fontId="6" fillId="0" borderId="17" xfId="28" applyNumberFormat="1" applyFont="1" applyFill="1" applyBorder="1" applyAlignment="1" applyProtection="1">
      <alignment horizontal="center" vertical="center" wrapText="1"/>
    </xf>
    <xf numFmtId="9" fontId="20" fillId="0" borderId="13" xfId="22" applyNumberFormat="1" applyFont="1" applyBorder="1" applyAlignment="1">
      <alignment horizontal="center" vertical="center" wrapText="1"/>
    </xf>
    <xf numFmtId="9" fontId="20" fillId="0" borderId="7" xfId="22" applyNumberFormat="1" applyFont="1" applyBorder="1" applyAlignment="1">
      <alignment horizontal="center" vertical="center" wrapText="1"/>
    </xf>
    <xf numFmtId="0" fontId="19" fillId="27" borderId="13" xfId="22" applyFont="1" applyFill="1" applyBorder="1" applyAlignment="1">
      <alignment horizontal="center" vertical="center" wrapText="1"/>
    </xf>
    <xf numFmtId="0" fontId="19" fillId="27" borderId="7" xfId="22" applyFont="1" applyFill="1" applyBorder="1" applyAlignment="1">
      <alignment horizontal="center" vertical="center" wrapText="1"/>
    </xf>
    <xf numFmtId="0" fontId="19" fillId="27" borderId="5" xfId="22" applyFont="1" applyFill="1" applyBorder="1" applyAlignment="1">
      <alignment horizontal="center" vertical="center" wrapText="1"/>
    </xf>
    <xf numFmtId="0" fontId="19" fillId="27" borderId="31" xfId="22" applyFont="1" applyFill="1" applyBorder="1" applyAlignment="1">
      <alignment horizontal="center" vertical="center" wrapText="1"/>
    </xf>
    <xf numFmtId="0" fontId="19" fillId="27" borderId="8" xfId="22" applyFont="1" applyFill="1" applyBorder="1" applyAlignment="1">
      <alignment horizontal="center" vertical="center" wrapText="1"/>
    </xf>
    <xf numFmtId="2" fontId="7" fillId="0" borderId="4" xfId="0" applyNumberFormat="1" applyFont="1" applyBorder="1" applyAlignment="1">
      <alignment horizontal="justify" vertical="center" wrapText="1"/>
    </xf>
    <xf numFmtId="0" fontId="18" fillId="0" borderId="4" xfId="0" applyFont="1" applyBorder="1" applyAlignment="1">
      <alignment horizontal="justify" vertical="center"/>
    </xf>
    <xf numFmtId="10" fontId="7" fillId="0" borderId="4" xfId="0" applyNumberFormat="1" applyFont="1" applyBorder="1" applyAlignment="1">
      <alignment horizontal="center" vertical="center" wrapText="1"/>
    </xf>
    <xf numFmtId="9" fontId="7" fillId="0" borderId="45" xfId="22" applyNumberFormat="1" applyFont="1" applyBorder="1" applyAlignment="1">
      <alignment horizontal="justify" vertical="center" wrapText="1"/>
    </xf>
    <xf numFmtId="9" fontId="7" fillId="0" borderId="48" xfId="22" applyNumberFormat="1" applyFont="1" applyBorder="1" applyAlignment="1">
      <alignment horizontal="justify" vertical="center" wrapText="1"/>
    </xf>
    <xf numFmtId="9" fontId="7" fillId="0" borderId="67" xfId="22" applyNumberFormat="1" applyFont="1" applyBorder="1" applyAlignment="1">
      <alignment horizontal="justify" vertical="center" wrapText="1"/>
    </xf>
    <xf numFmtId="9" fontId="7" fillId="0" borderId="21" xfId="22" applyNumberFormat="1" applyFont="1" applyBorder="1" applyAlignment="1">
      <alignment horizontal="justify" vertical="center" wrapText="1"/>
    </xf>
    <xf numFmtId="9" fontId="7" fillId="0" borderId="0" xfId="22" applyNumberFormat="1" applyFont="1" applyAlignment="1">
      <alignment horizontal="justify" vertical="center" wrapText="1"/>
    </xf>
    <xf numFmtId="9" fontId="7" fillId="0" borderId="19" xfId="22" applyNumberFormat="1" applyFont="1" applyBorder="1" applyAlignment="1">
      <alignment horizontal="justify" vertical="center" wrapText="1"/>
    </xf>
    <xf numFmtId="9" fontId="7" fillId="0" borderId="15" xfId="22" applyNumberFormat="1" applyFont="1" applyBorder="1" applyAlignment="1">
      <alignment horizontal="justify" vertical="center" wrapText="1"/>
    </xf>
    <xf numFmtId="9" fontId="7" fillId="0" borderId="6" xfId="22" applyNumberFormat="1" applyFont="1" applyBorder="1" applyAlignment="1">
      <alignment horizontal="justify" vertical="center" wrapText="1"/>
    </xf>
    <xf numFmtId="9" fontId="7" fillId="0" borderId="10" xfId="22" applyNumberFormat="1" applyFont="1" applyBorder="1" applyAlignment="1">
      <alignment horizontal="justify" vertical="center" wrapText="1"/>
    </xf>
    <xf numFmtId="166" fontId="7" fillId="20" borderId="42" xfId="10" applyFont="1" applyFill="1" applyBorder="1" applyAlignment="1" applyProtection="1">
      <alignment horizontal="left" vertical="center" wrapText="1"/>
    </xf>
    <xf numFmtId="166" fontId="7" fillId="20" borderId="8" xfId="10" applyFont="1" applyFill="1" applyBorder="1" applyAlignment="1" applyProtection="1">
      <alignment horizontal="left" vertical="center" wrapText="1"/>
    </xf>
    <xf numFmtId="0" fontId="54" fillId="0" borderId="65" xfId="22" applyFont="1" applyBorder="1" applyAlignment="1">
      <alignment horizontal="center" vertical="center" wrapText="1"/>
    </xf>
    <xf numFmtId="0" fontId="54" fillId="0" borderId="115" xfId="22" applyFont="1" applyBorder="1" applyAlignment="1">
      <alignment horizontal="center" vertical="center" wrapText="1"/>
    </xf>
    <xf numFmtId="0" fontId="54" fillId="0" borderId="23" xfId="22" applyFont="1" applyBorder="1" applyAlignment="1">
      <alignment horizontal="center" vertical="center" wrapText="1"/>
    </xf>
    <xf numFmtId="0" fontId="6" fillId="9" borderId="32" xfId="22" applyFont="1" applyFill="1" applyBorder="1" applyAlignment="1">
      <alignment horizontal="left" vertical="center" wrapText="1"/>
    </xf>
    <xf numFmtId="0" fontId="6" fillId="9" borderId="33" xfId="22" applyFont="1" applyFill="1" applyBorder="1" applyAlignment="1">
      <alignment horizontal="left" vertical="center" wrapText="1"/>
    </xf>
    <xf numFmtId="0" fontId="6" fillId="9" borderId="34" xfId="22" applyFont="1" applyFill="1" applyBorder="1" applyAlignment="1">
      <alignment horizontal="left" vertical="center" wrapText="1"/>
    </xf>
    <xf numFmtId="0" fontId="6" fillId="0" borderId="26" xfId="22" applyFont="1" applyBorder="1" applyAlignment="1">
      <alignment horizontal="center" vertical="center" wrapText="1"/>
    </xf>
    <xf numFmtId="0" fontId="6" fillId="0" borderId="1" xfId="22" applyFont="1" applyBorder="1" applyAlignment="1">
      <alignment horizontal="center" vertical="center" wrapText="1"/>
    </xf>
    <xf numFmtId="0" fontId="6" fillId="0" borderId="21" xfId="22" applyFont="1" applyBorder="1" applyAlignment="1">
      <alignment horizontal="center" vertical="center" wrapText="1"/>
    </xf>
    <xf numFmtId="0" fontId="6" fillId="0" borderId="0" xfId="22" applyFont="1" applyAlignment="1">
      <alignment horizontal="center" vertical="center" wrapText="1"/>
    </xf>
    <xf numFmtId="0" fontId="6" fillId="0" borderId="27" xfId="22" applyFont="1" applyBorder="1" applyAlignment="1">
      <alignment horizontal="center" vertical="center" wrapText="1"/>
    </xf>
    <xf numFmtId="0" fontId="6" fillId="0" borderId="3" xfId="22" applyFont="1" applyBorder="1" applyAlignment="1">
      <alignment horizontal="center" vertical="center" wrapText="1"/>
    </xf>
    <xf numFmtId="0" fontId="6" fillId="9" borderId="26" xfId="22" applyFont="1" applyFill="1" applyBorder="1" applyAlignment="1">
      <alignment horizontal="center" vertical="center" wrapText="1"/>
    </xf>
    <xf numFmtId="0" fontId="6" fillId="9" borderId="1" xfId="22" applyFont="1" applyFill="1" applyBorder="1" applyAlignment="1">
      <alignment horizontal="center" vertical="center" wrapText="1"/>
    </xf>
    <xf numFmtId="0" fontId="6" fillId="9" borderId="35" xfId="22" applyFont="1" applyFill="1" applyBorder="1" applyAlignment="1">
      <alignment horizontal="center" vertical="center" wrapText="1"/>
    </xf>
    <xf numFmtId="0" fontId="6" fillId="9" borderId="21" xfId="22" applyFont="1" applyFill="1" applyBorder="1" applyAlignment="1">
      <alignment horizontal="center" vertical="center" wrapText="1"/>
    </xf>
    <xf numFmtId="0" fontId="6" fillId="9" borderId="0" xfId="22" applyFont="1" applyFill="1" applyAlignment="1">
      <alignment horizontal="center" vertical="center" wrapText="1"/>
    </xf>
    <xf numFmtId="0" fontId="6" fillId="9" borderId="22" xfId="22" applyFont="1" applyFill="1" applyBorder="1" applyAlignment="1">
      <alignment horizontal="center" vertical="center" wrapText="1"/>
    </xf>
    <xf numFmtId="0" fontId="6" fillId="9" borderId="27" xfId="22" applyFont="1" applyFill="1" applyBorder="1" applyAlignment="1">
      <alignment horizontal="center" vertical="center" wrapText="1"/>
    </xf>
    <xf numFmtId="0" fontId="6" fillId="9" borderId="3" xfId="22" applyFont="1" applyFill="1" applyBorder="1" applyAlignment="1">
      <alignment horizontal="center" vertical="center" wrapText="1"/>
    </xf>
    <xf numFmtId="0" fontId="6" fillId="9" borderId="36" xfId="22" applyFont="1" applyFill="1" applyBorder="1" applyAlignment="1">
      <alignment horizontal="center" vertical="center" wrapText="1"/>
    </xf>
    <xf numFmtId="0" fontId="6" fillId="9" borderId="37" xfId="22" applyFont="1" applyFill="1" applyBorder="1" applyAlignment="1">
      <alignment horizontal="left" vertical="center" wrapText="1"/>
    </xf>
    <xf numFmtId="0" fontId="6" fillId="9" borderId="5" xfId="22" applyFont="1" applyFill="1" applyBorder="1" applyAlignment="1">
      <alignment horizontal="left" vertical="center" wrapText="1"/>
    </xf>
    <xf numFmtId="0" fontId="6" fillId="9" borderId="31" xfId="22" applyFont="1" applyFill="1" applyBorder="1" applyAlignment="1">
      <alignment horizontal="left" vertical="center" wrapText="1"/>
    </xf>
    <xf numFmtId="0" fontId="6" fillId="9" borderId="8" xfId="22" applyFont="1" applyFill="1" applyBorder="1" applyAlignment="1">
      <alignment horizontal="left" vertical="center" wrapText="1"/>
    </xf>
    <xf numFmtId="0" fontId="6" fillId="9" borderId="38" xfId="22" applyFont="1" applyFill="1" applyBorder="1" applyAlignment="1">
      <alignment horizontal="left" vertical="center" wrapText="1"/>
    </xf>
    <xf numFmtId="0" fontId="6" fillId="9" borderId="28" xfId="22" applyFont="1" applyFill="1" applyBorder="1" applyAlignment="1">
      <alignment horizontal="left" vertical="center" wrapText="1"/>
    </xf>
    <xf numFmtId="0" fontId="6" fillId="9" borderId="29" xfId="22" applyFont="1" applyFill="1" applyBorder="1" applyAlignment="1">
      <alignment horizontal="left" vertical="center" wrapText="1"/>
    </xf>
    <xf numFmtId="0" fontId="6" fillId="9" borderId="30" xfId="22" applyFont="1" applyFill="1" applyBorder="1" applyAlignment="1">
      <alignment horizontal="left" vertical="center" wrapText="1"/>
    </xf>
    <xf numFmtId="0" fontId="6" fillId="9" borderId="39" xfId="22" applyFont="1" applyFill="1" applyBorder="1" applyAlignment="1">
      <alignment horizontal="left" vertical="center" wrapText="1"/>
    </xf>
    <xf numFmtId="2" fontId="7" fillId="0" borderId="98" xfId="0" applyNumberFormat="1" applyFont="1" applyBorder="1" applyAlignment="1">
      <alignment horizontal="justify" vertical="center" wrapText="1"/>
    </xf>
    <xf numFmtId="0" fontId="18" fillId="0" borderId="99" xfId="0" applyFont="1" applyBorder="1" applyAlignment="1">
      <alignment horizontal="justify" vertical="center"/>
    </xf>
    <xf numFmtId="177" fontId="7" fillId="24" borderId="85" xfId="0" applyNumberFormat="1" applyFont="1" applyFill="1" applyBorder="1" applyAlignment="1">
      <alignment horizontal="justify" vertical="center" wrapText="1"/>
    </xf>
    <xf numFmtId="0" fontId="18" fillId="0" borderId="100" xfId="0" applyFont="1" applyBorder="1" applyAlignment="1">
      <alignment horizontal="justify" vertical="center"/>
    </xf>
    <xf numFmtId="9" fontId="7" fillId="0" borderId="45" xfId="22" applyNumberFormat="1" applyFont="1" applyBorder="1" applyAlignment="1">
      <alignment horizontal="left" vertical="center" wrapText="1"/>
    </xf>
    <xf numFmtId="9" fontId="7" fillId="0" borderId="48" xfId="22" applyNumberFormat="1" applyFont="1" applyBorder="1" applyAlignment="1">
      <alignment horizontal="left" vertical="center" wrapText="1"/>
    </xf>
    <xf numFmtId="9" fontId="7" fillId="0" borderId="67" xfId="22" applyNumberFormat="1" applyFont="1" applyBorder="1" applyAlignment="1">
      <alignment horizontal="left" vertical="center" wrapText="1"/>
    </xf>
    <xf numFmtId="9" fontId="7" fillId="0" borderId="21" xfId="22" applyNumberFormat="1" applyFont="1" applyBorder="1" applyAlignment="1">
      <alignment horizontal="left" vertical="center" wrapText="1"/>
    </xf>
    <xf numFmtId="9" fontId="7" fillId="0" borderId="0" xfId="22" applyNumberFormat="1" applyFont="1" applyAlignment="1">
      <alignment horizontal="left" vertical="center" wrapText="1"/>
    </xf>
    <xf numFmtId="9" fontId="7" fillId="0" borderId="19" xfId="22" applyNumberFormat="1" applyFont="1" applyBorder="1" applyAlignment="1">
      <alignment horizontal="left" vertical="center" wrapText="1"/>
    </xf>
    <xf numFmtId="9" fontId="7" fillId="0" borderId="15" xfId="22" applyNumberFormat="1" applyFont="1" applyBorder="1" applyAlignment="1">
      <alignment horizontal="left" vertical="center" wrapText="1"/>
    </xf>
    <xf numFmtId="9" fontId="7" fillId="0" borderId="6" xfId="22" applyNumberFormat="1" applyFont="1" applyBorder="1" applyAlignment="1">
      <alignment horizontal="left" vertical="center" wrapText="1"/>
    </xf>
    <xf numFmtId="9" fontId="7" fillId="0" borderId="10" xfId="22" applyNumberFormat="1" applyFont="1" applyBorder="1" applyAlignment="1">
      <alignment horizontal="left" vertical="center" wrapText="1"/>
    </xf>
    <xf numFmtId="0" fontId="6" fillId="21" borderId="41" xfId="22" applyFont="1" applyFill="1" applyBorder="1" applyAlignment="1">
      <alignment horizontal="center" vertical="center" wrapText="1"/>
    </xf>
    <xf numFmtId="0" fontId="6" fillId="21" borderId="43" xfId="22" applyFont="1" applyFill="1" applyBorder="1" applyAlignment="1">
      <alignment horizontal="center" vertical="center" wrapText="1"/>
    </xf>
    <xf numFmtId="0" fontId="6" fillId="21" borderId="7" xfId="22" applyFont="1" applyFill="1" applyBorder="1" applyAlignment="1">
      <alignment horizontal="center" vertical="center" wrapText="1"/>
    </xf>
    <xf numFmtId="0" fontId="6" fillId="21" borderId="44" xfId="22" applyFont="1" applyFill="1" applyBorder="1" applyAlignment="1">
      <alignment horizontal="center" vertical="center" wrapText="1"/>
    </xf>
    <xf numFmtId="0" fontId="6" fillId="21" borderId="11" xfId="22" applyFont="1" applyFill="1" applyBorder="1" applyAlignment="1">
      <alignment horizontal="center" vertical="center" wrapText="1"/>
    </xf>
    <xf numFmtId="0" fontId="6" fillId="21" borderId="13" xfId="22" applyFont="1" applyFill="1" applyBorder="1" applyAlignment="1">
      <alignment horizontal="center" vertical="center" wrapText="1"/>
    </xf>
    <xf numFmtId="0" fontId="6" fillId="21" borderId="4" xfId="22" applyFont="1" applyFill="1" applyBorder="1" applyAlignment="1">
      <alignment horizontal="center" vertical="center" wrapText="1"/>
    </xf>
    <xf numFmtId="0" fontId="6" fillId="21" borderId="5" xfId="22" applyFont="1" applyFill="1" applyBorder="1" applyAlignment="1">
      <alignment horizontal="center" vertical="center" wrapText="1"/>
    </xf>
    <xf numFmtId="0" fontId="6" fillId="21" borderId="31" xfId="22" applyFont="1" applyFill="1" applyBorder="1" applyAlignment="1">
      <alignment horizontal="center" vertical="center" wrapText="1"/>
    </xf>
    <xf numFmtId="0" fontId="6" fillId="21" borderId="38" xfId="22" applyFont="1" applyFill="1" applyBorder="1" applyAlignment="1">
      <alignment horizontal="center" vertical="center" wrapText="1"/>
    </xf>
    <xf numFmtId="2" fontId="7" fillId="0" borderId="83" xfId="0" applyNumberFormat="1" applyFont="1" applyBorder="1" applyAlignment="1">
      <alignment horizontal="justify" vertical="center" wrapText="1"/>
    </xf>
    <xf numFmtId="0" fontId="18" fillId="0" borderId="96" xfId="0" applyFont="1" applyBorder="1" applyAlignment="1">
      <alignment horizontal="justify" vertical="center"/>
    </xf>
    <xf numFmtId="0" fontId="18" fillId="0" borderId="97" xfId="0" applyFont="1" applyBorder="1" applyAlignment="1">
      <alignment horizontal="justify" vertical="center"/>
    </xf>
    <xf numFmtId="0" fontId="7" fillId="21" borderId="4" xfId="22" applyFont="1" applyFill="1" applyBorder="1" applyAlignment="1">
      <alignment horizontal="center" vertical="center" wrapText="1"/>
    </xf>
    <xf numFmtId="0" fontId="6" fillId="21" borderId="15" xfId="22" applyFont="1" applyFill="1" applyBorder="1" applyAlignment="1">
      <alignment horizontal="center" vertical="center" wrapText="1"/>
    </xf>
    <xf numFmtId="0" fontId="6" fillId="21" borderId="6" xfId="22" applyFont="1" applyFill="1" applyBorder="1" applyAlignment="1">
      <alignment horizontal="center" vertical="center" wrapText="1"/>
    </xf>
    <xf numFmtId="0" fontId="6" fillId="21" borderId="10" xfId="22" applyFont="1" applyFill="1" applyBorder="1" applyAlignment="1">
      <alignment horizontal="center" vertical="center" wrapText="1"/>
    </xf>
    <xf numFmtId="9" fontId="7" fillId="0" borderId="28" xfId="30" applyFont="1" applyFill="1" applyBorder="1" applyAlignment="1" applyProtection="1">
      <alignment horizontal="justify" vertical="center" wrapText="1"/>
    </xf>
    <xf numFmtId="9" fontId="7" fillId="0" borderId="29" xfId="30" applyFont="1" applyFill="1" applyBorder="1" applyAlignment="1" applyProtection="1">
      <alignment horizontal="justify" vertical="center" wrapText="1"/>
    </xf>
    <xf numFmtId="9" fontId="7" fillId="0" borderId="30" xfId="30" applyFont="1" applyFill="1" applyBorder="1" applyAlignment="1" applyProtection="1">
      <alignment horizontal="justify" vertical="center" wrapText="1"/>
    </xf>
    <xf numFmtId="0" fontId="7" fillId="0" borderId="11" xfId="22" applyFont="1" applyBorder="1" applyAlignment="1">
      <alignment horizontal="justify" vertical="center" wrapText="1"/>
    </xf>
    <xf numFmtId="0" fontId="7" fillId="0" borderId="47" xfId="22" applyFont="1" applyBorder="1" applyAlignment="1">
      <alignment horizontal="justify" vertical="center" wrapText="1"/>
    </xf>
    <xf numFmtId="3" fontId="6" fillId="0" borderId="45" xfId="22" applyNumberFormat="1" applyFont="1" applyBorder="1" applyAlignment="1">
      <alignment horizontal="center" vertical="center" wrapText="1"/>
    </xf>
    <xf numFmtId="3" fontId="6" fillId="0" borderId="46" xfId="22" applyNumberFormat="1" applyFont="1" applyBorder="1" applyAlignment="1">
      <alignment horizontal="center" vertical="center" wrapText="1"/>
    </xf>
    <xf numFmtId="3" fontId="6" fillId="0" borderId="21" xfId="22" applyNumberFormat="1" applyFont="1" applyBorder="1" applyAlignment="1">
      <alignment horizontal="center" vertical="center" wrapText="1"/>
    </xf>
    <xf numFmtId="3" fontId="6" fillId="0" borderId="22" xfId="22" applyNumberFormat="1" applyFont="1" applyBorder="1" applyAlignment="1">
      <alignment horizontal="center" vertical="center" wrapText="1"/>
    </xf>
    <xf numFmtId="3" fontId="6" fillId="9" borderId="45" xfId="22" applyNumberFormat="1" applyFont="1" applyFill="1" applyBorder="1" applyAlignment="1" applyProtection="1">
      <alignment horizontal="center" vertical="center" wrapText="1"/>
      <protection locked="0"/>
    </xf>
    <xf numFmtId="3" fontId="6" fillId="9" borderId="48" xfId="22" applyNumberFormat="1" applyFont="1" applyFill="1" applyBorder="1" applyAlignment="1" applyProtection="1">
      <alignment horizontal="center" vertical="center" wrapText="1"/>
      <protection locked="0"/>
    </xf>
    <xf numFmtId="3" fontId="6" fillId="9" borderId="46" xfId="22" applyNumberFormat="1" applyFont="1" applyFill="1" applyBorder="1" applyAlignment="1" applyProtection="1">
      <alignment horizontal="center" vertical="center" wrapText="1"/>
      <protection locked="0"/>
    </xf>
    <xf numFmtId="3" fontId="6" fillId="9" borderId="21" xfId="22" applyNumberFormat="1" applyFont="1" applyFill="1" applyBorder="1" applyAlignment="1" applyProtection="1">
      <alignment horizontal="center" vertical="center" wrapText="1"/>
      <protection locked="0"/>
    </xf>
    <xf numFmtId="3" fontId="6" fillId="9" borderId="0" xfId="22" applyNumberFormat="1" applyFont="1" applyFill="1" applyAlignment="1" applyProtection="1">
      <alignment horizontal="center" vertical="center" wrapText="1"/>
      <protection locked="0"/>
    </xf>
    <xf numFmtId="3" fontId="6" fillId="9" borderId="22" xfId="22" applyNumberFormat="1" applyFont="1" applyFill="1" applyBorder="1" applyAlignment="1" applyProtection="1">
      <alignment horizontal="center" vertical="center" wrapText="1"/>
      <protection locked="0"/>
    </xf>
    <xf numFmtId="3" fontId="7" fillId="9" borderId="45" xfId="22" applyNumberFormat="1" applyFont="1" applyFill="1" applyBorder="1" applyAlignment="1" applyProtection="1">
      <alignment horizontal="center" vertical="center" wrapText="1"/>
      <protection locked="0"/>
    </xf>
    <xf numFmtId="3" fontId="7" fillId="9" borderId="48" xfId="22" applyNumberFormat="1" applyFont="1" applyFill="1" applyBorder="1" applyAlignment="1" applyProtection="1">
      <alignment horizontal="center" vertical="center" wrapText="1"/>
      <protection locked="0"/>
    </xf>
    <xf numFmtId="3" fontId="7" fillId="9" borderId="46" xfId="22" applyNumberFormat="1" applyFont="1" applyFill="1" applyBorder="1" applyAlignment="1" applyProtection="1">
      <alignment horizontal="center" vertical="center" wrapText="1"/>
      <protection locked="0"/>
    </xf>
    <xf numFmtId="3" fontId="7" fillId="9" borderId="21" xfId="22" applyNumberFormat="1" applyFont="1" applyFill="1" applyBorder="1" applyAlignment="1" applyProtection="1">
      <alignment horizontal="center" vertical="center" wrapText="1"/>
      <protection locked="0"/>
    </xf>
    <xf numFmtId="3" fontId="7" fillId="9" borderId="0" xfId="22" applyNumberFormat="1" applyFont="1" applyFill="1" applyAlignment="1" applyProtection="1">
      <alignment horizontal="center" vertical="center" wrapText="1"/>
      <protection locked="0"/>
    </xf>
    <xf numFmtId="3" fontId="7" fillId="9" borderId="22" xfId="22" applyNumberFormat="1" applyFont="1" applyFill="1" applyBorder="1" applyAlignment="1" applyProtection="1">
      <alignment horizontal="center" vertical="center" wrapText="1"/>
      <protection locked="0"/>
    </xf>
    <xf numFmtId="166" fontId="6" fillId="0" borderId="13" xfId="10" applyFont="1" applyFill="1" applyBorder="1" applyAlignment="1" applyProtection="1">
      <alignment horizontal="center" vertical="center" wrapText="1"/>
    </xf>
    <xf numFmtId="166" fontId="6" fillId="0" borderId="40" xfId="10" applyFont="1" applyFill="1" applyBorder="1" applyAlignment="1" applyProtection="1">
      <alignment horizontal="center" vertical="center" wrapText="1"/>
    </xf>
    <xf numFmtId="0" fontId="7" fillId="0" borderId="4" xfId="22" applyFont="1" applyBorder="1" applyAlignment="1">
      <alignment horizontal="center" vertical="center" wrapText="1"/>
    </xf>
    <xf numFmtId="0" fontId="7" fillId="0" borderId="12" xfId="22" applyFont="1" applyBorder="1" applyAlignment="1">
      <alignment horizontal="center" vertical="center" wrapText="1"/>
    </xf>
    <xf numFmtId="0" fontId="7" fillId="0" borderId="13" xfId="22" applyFont="1" applyBorder="1" applyAlignment="1">
      <alignment horizontal="center" vertical="center" wrapText="1"/>
    </xf>
    <xf numFmtId="0" fontId="7" fillId="0" borderId="58" xfId="22" applyFont="1" applyBorder="1" applyAlignment="1">
      <alignment horizontal="center" vertical="center" wrapText="1"/>
    </xf>
    <xf numFmtId="0" fontId="6" fillId="21" borderId="49" xfId="22" applyFont="1" applyFill="1" applyBorder="1" applyAlignment="1">
      <alignment horizontal="center" vertical="center" wrapText="1"/>
    </xf>
    <xf numFmtId="0" fontId="6" fillId="21" borderId="50" xfId="22" applyFont="1" applyFill="1" applyBorder="1" applyAlignment="1">
      <alignment horizontal="center" vertical="center" wrapText="1"/>
    </xf>
    <xf numFmtId="0" fontId="6" fillId="21" borderId="51" xfId="22" applyFont="1" applyFill="1" applyBorder="1" applyAlignment="1">
      <alignment horizontal="center" vertical="center" wrapText="1"/>
    </xf>
    <xf numFmtId="0" fontId="7" fillId="21" borderId="11" xfId="22" applyFont="1" applyFill="1" applyBorder="1" applyAlignment="1">
      <alignment horizontal="center" vertical="center" wrapText="1"/>
    </xf>
    <xf numFmtId="0" fontId="6" fillId="21" borderId="45" xfId="22" applyFont="1" applyFill="1" applyBorder="1" applyAlignment="1">
      <alignment horizontal="center" vertical="center" wrapText="1"/>
    </xf>
    <xf numFmtId="0" fontId="6" fillId="21" borderId="46" xfId="22" applyFont="1" applyFill="1" applyBorder="1" applyAlignment="1">
      <alignment horizontal="center" vertical="center" wrapText="1"/>
    </xf>
    <xf numFmtId="0" fontId="6" fillId="21" borderId="8" xfId="22" applyFont="1" applyFill="1" applyBorder="1" applyAlignment="1">
      <alignment horizontal="center" vertical="center" wrapText="1"/>
    </xf>
    <xf numFmtId="0" fontId="6" fillId="21" borderId="12" xfId="22" applyFont="1" applyFill="1" applyBorder="1" applyAlignment="1">
      <alignment horizontal="center" vertical="center" wrapText="1"/>
    </xf>
    <xf numFmtId="0" fontId="6" fillId="9" borderId="42" xfId="22" applyFont="1" applyFill="1" applyBorder="1" applyAlignment="1">
      <alignment horizontal="center" vertical="center" wrapText="1"/>
    </xf>
    <xf numFmtId="0" fontId="6" fillId="9" borderId="31" xfId="22" applyFont="1" applyFill="1" applyBorder="1" applyAlignment="1">
      <alignment horizontal="center" vertical="center" wrapText="1"/>
    </xf>
    <xf numFmtId="0" fontId="6" fillId="9" borderId="8" xfId="22" applyFont="1" applyFill="1" applyBorder="1" applyAlignment="1">
      <alignment horizontal="center" vertical="center" wrapText="1"/>
    </xf>
    <xf numFmtId="0" fontId="6" fillId="9" borderId="5" xfId="22" applyFont="1" applyFill="1" applyBorder="1" applyAlignment="1">
      <alignment horizontal="center" vertical="center" wrapText="1"/>
    </xf>
    <xf numFmtId="0" fontId="6" fillId="9" borderId="38" xfId="22" applyFont="1" applyFill="1" applyBorder="1" applyAlignment="1">
      <alignment horizontal="center" vertical="center" wrapText="1"/>
    </xf>
    <xf numFmtId="173" fontId="6" fillId="9" borderId="66" xfId="17" applyNumberFormat="1" applyFont="1" applyFill="1" applyBorder="1" applyAlignment="1" applyProtection="1">
      <alignment horizontal="center" vertical="center" wrapText="1"/>
    </xf>
    <xf numFmtId="173" fontId="6" fillId="9" borderId="29" xfId="17" applyNumberFormat="1" applyFont="1" applyFill="1" applyBorder="1" applyAlignment="1" applyProtection="1">
      <alignment horizontal="center" vertical="center" wrapText="1"/>
    </xf>
    <xf numFmtId="173" fontId="6" fillId="9" borderId="30" xfId="17" applyNumberFormat="1" applyFont="1" applyFill="1" applyBorder="1" applyAlignment="1" applyProtection="1">
      <alignment horizontal="center" vertical="center" wrapText="1"/>
    </xf>
    <xf numFmtId="173" fontId="6" fillId="9" borderId="28" xfId="17" applyNumberFormat="1" applyFont="1" applyFill="1" applyBorder="1" applyAlignment="1" applyProtection="1">
      <alignment horizontal="center" vertical="center" wrapText="1"/>
    </xf>
    <xf numFmtId="173" fontId="6" fillId="9" borderId="39" xfId="17" applyNumberFormat="1" applyFont="1" applyFill="1" applyBorder="1" applyAlignment="1" applyProtection="1">
      <alignment horizontal="center" vertical="center" wrapText="1"/>
    </xf>
    <xf numFmtId="0" fontId="6" fillId="9" borderId="49" xfId="22" applyFont="1" applyFill="1" applyBorder="1" applyAlignment="1">
      <alignment horizontal="center" vertical="center" wrapText="1"/>
    </xf>
    <xf numFmtId="0" fontId="6" fillId="9" borderId="34" xfId="22" applyFont="1" applyFill="1" applyBorder="1" applyAlignment="1">
      <alignment horizontal="center" vertical="center" wrapText="1"/>
    </xf>
    <xf numFmtId="0" fontId="6" fillId="9" borderId="50" xfId="22" applyFont="1" applyFill="1" applyBorder="1" applyAlignment="1">
      <alignment horizontal="center" vertical="center" wrapText="1"/>
    </xf>
    <xf numFmtId="0" fontId="6" fillId="9" borderId="51" xfId="22" applyFont="1" applyFill="1" applyBorder="1" applyAlignment="1">
      <alignment horizontal="center" vertical="center" wrapText="1"/>
    </xf>
    <xf numFmtId="0" fontId="6" fillId="21" borderId="63" xfId="22" applyFont="1" applyFill="1" applyBorder="1" applyAlignment="1">
      <alignment horizontal="left" vertical="center" wrapText="1"/>
    </xf>
    <xf numFmtId="0" fontId="6" fillId="21" borderId="18" xfId="22" applyFont="1" applyFill="1" applyBorder="1" applyAlignment="1">
      <alignment horizontal="left" vertical="center" wrapText="1"/>
    </xf>
    <xf numFmtId="0" fontId="6" fillId="21" borderId="14" xfId="22" applyFont="1" applyFill="1" applyBorder="1" applyAlignment="1">
      <alignment horizontal="left" vertical="center" wrapText="1"/>
    </xf>
    <xf numFmtId="0" fontId="6" fillId="21" borderId="20" xfId="22" applyFont="1" applyFill="1" applyBorder="1" applyAlignment="1">
      <alignment horizontal="left" vertical="center" wrapText="1"/>
    </xf>
    <xf numFmtId="0" fontId="6" fillId="21" borderId="52" xfId="22" applyFont="1" applyFill="1" applyBorder="1" applyAlignment="1">
      <alignment horizontal="center" vertical="center" wrapText="1"/>
    </xf>
    <xf numFmtId="0" fontId="6" fillId="21" borderId="53" xfId="22" applyFont="1" applyFill="1" applyBorder="1" applyAlignment="1">
      <alignment horizontal="center" vertical="center" wrapText="1"/>
    </xf>
    <xf numFmtId="0" fontId="6" fillId="21" borderId="57" xfId="22" applyFont="1" applyFill="1" applyBorder="1" applyAlignment="1">
      <alignment horizontal="center" vertical="center" wrapText="1"/>
    </xf>
    <xf numFmtId="0" fontId="6" fillId="21" borderId="25" xfId="22" applyFont="1" applyFill="1" applyBorder="1" applyAlignment="1">
      <alignment horizontal="center" vertical="center" wrapText="1"/>
    </xf>
    <xf numFmtId="0" fontId="6" fillId="21" borderId="54" xfId="22" applyFont="1" applyFill="1" applyBorder="1" applyAlignment="1">
      <alignment horizontal="center" vertical="center" wrapText="1"/>
    </xf>
    <xf numFmtId="0" fontId="6" fillId="21" borderId="55" xfId="22" applyFont="1" applyFill="1" applyBorder="1" applyAlignment="1">
      <alignment horizontal="center" vertical="center" wrapText="1"/>
    </xf>
    <xf numFmtId="0" fontId="6" fillId="9" borderId="20" xfId="22" applyFont="1" applyFill="1" applyBorder="1" applyAlignment="1">
      <alignment horizontal="center" vertical="center" wrapText="1"/>
    </xf>
    <xf numFmtId="0" fontId="6" fillId="9" borderId="9" xfId="22" applyFont="1" applyFill="1" applyBorder="1" applyAlignment="1">
      <alignment horizontal="center" vertical="center" wrapText="1"/>
    </xf>
    <xf numFmtId="0" fontId="6" fillId="9" borderId="6" xfId="22" applyFont="1" applyFill="1" applyBorder="1" applyAlignment="1">
      <alignment horizontal="center" vertical="center" wrapText="1"/>
    </xf>
    <xf numFmtId="0" fontId="6" fillId="9" borderId="43" xfId="22" applyFont="1" applyFill="1" applyBorder="1" applyAlignment="1">
      <alignment horizontal="center" vertical="center" wrapText="1"/>
    </xf>
    <xf numFmtId="0" fontId="6" fillId="9" borderId="15" xfId="22" applyFont="1" applyFill="1" applyBorder="1" applyAlignment="1">
      <alignment horizontal="center" vertical="center" wrapText="1"/>
    </xf>
    <xf numFmtId="0" fontId="6" fillId="9" borderId="10" xfId="22" applyFont="1" applyFill="1" applyBorder="1" applyAlignment="1">
      <alignment horizontal="center" vertical="center" wrapText="1"/>
    </xf>
    <xf numFmtId="0" fontId="6" fillId="22" borderId="93" xfId="0" applyFont="1" applyFill="1" applyBorder="1" applyAlignment="1">
      <alignment horizontal="left" vertical="center" wrapText="1"/>
    </xf>
    <xf numFmtId="0" fontId="18" fillId="0" borderId="94" xfId="0" applyFont="1" applyBorder="1"/>
    <xf numFmtId="0" fontId="8" fillId="0" borderId="93" xfId="0" applyFont="1" applyBorder="1" applyAlignment="1">
      <alignment horizontal="center" vertical="center" wrapText="1"/>
    </xf>
    <xf numFmtId="0" fontId="18" fillId="0" borderId="95" xfId="0" applyFont="1" applyBorder="1"/>
    <xf numFmtId="0" fontId="6" fillId="22" borderId="93" xfId="0" applyFont="1" applyFill="1" applyBorder="1" applyAlignment="1">
      <alignment horizontal="center" vertical="center" wrapText="1"/>
    </xf>
    <xf numFmtId="0" fontId="6" fillId="0" borderId="93" xfId="0" applyFont="1" applyBorder="1" applyAlignment="1">
      <alignment horizontal="center" vertical="center" wrapText="1"/>
    </xf>
    <xf numFmtId="0" fontId="6" fillId="9" borderId="14" xfId="22" applyFont="1" applyFill="1" applyBorder="1" applyAlignment="1">
      <alignment horizontal="left" vertical="center" wrapText="1"/>
    </xf>
    <xf numFmtId="0" fontId="6" fillId="9" borderId="3" xfId="22" applyFont="1" applyFill="1" applyBorder="1" applyAlignment="1">
      <alignment horizontal="left" vertical="center" wrapText="1"/>
    </xf>
    <xf numFmtId="0" fontId="7" fillId="0" borderId="56" xfId="22" applyFont="1" applyBorder="1" applyAlignment="1">
      <alignment horizontal="left" vertical="center" wrapText="1"/>
    </xf>
    <xf numFmtId="0" fontId="7" fillId="0" borderId="59" xfId="22" applyFont="1" applyBorder="1" applyAlignment="1">
      <alignment horizontal="left" vertical="center" wrapText="1"/>
    </xf>
    <xf numFmtId="0" fontId="7" fillId="0" borderId="57" xfId="22" applyFont="1" applyBorder="1" applyAlignment="1">
      <alignment horizontal="left" vertical="center" wrapText="1"/>
    </xf>
    <xf numFmtId="0" fontId="6" fillId="2" borderId="2" xfId="22" applyFont="1" applyFill="1" applyBorder="1" applyAlignment="1">
      <alignment horizontal="center" vertical="center" wrapText="1"/>
    </xf>
    <xf numFmtId="9" fontId="6" fillId="0" borderId="56" xfId="22" applyNumberFormat="1" applyFont="1" applyBorder="1" applyAlignment="1">
      <alignment horizontal="center" vertical="center" wrapText="1"/>
    </xf>
    <xf numFmtId="9" fontId="6" fillId="0" borderId="57" xfId="22" applyNumberFormat="1" applyFont="1" applyBorder="1" applyAlignment="1">
      <alignment horizontal="center" vertical="center" wrapText="1"/>
    </xf>
    <xf numFmtId="0" fontId="4" fillId="0" borderId="60" xfId="22" applyFont="1" applyBorder="1" applyAlignment="1">
      <alignment horizontal="center" vertical="center" wrapText="1"/>
    </xf>
    <xf numFmtId="0" fontId="4" fillId="0" borderId="61" xfId="22" applyFont="1" applyBorder="1" applyAlignment="1">
      <alignment horizontal="center" vertical="center" wrapText="1"/>
    </xf>
    <xf numFmtId="0" fontId="4" fillId="0" borderId="62" xfId="22" applyFont="1" applyBorder="1" applyAlignment="1">
      <alignment horizontal="center" vertical="center" wrapText="1"/>
    </xf>
    <xf numFmtId="0" fontId="5" fillId="0" borderId="63" xfId="22" applyFont="1" applyBorder="1" applyAlignment="1">
      <alignment horizontal="center" vertical="center"/>
    </xf>
    <xf numFmtId="0" fontId="5" fillId="0" borderId="1" xfId="22" applyFont="1" applyBorder="1" applyAlignment="1">
      <alignment horizontal="center" vertical="center"/>
    </xf>
    <xf numFmtId="0" fontId="5" fillId="0" borderId="18" xfId="22" applyFont="1" applyBorder="1" applyAlignment="1">
      <alignment horizontal="center" vertical="center"/>
    </xf>
    <xf numFmtId="0" fontId="14" fillId="0" borderId="34" xfId="0" applyFont="1" applyBorder="1" applyAlignment="1">
      <alignment horizontal="left" vertical="center" wrapText="1"/>
    </xf>
    <xf numFmtId="0" fontId="14" fillId="0" borderId="50" xfId="0" applyFont="1" applyBorder="1" applyAlignment="1">
      <alignment horizontal="left" vertical="center" wrapText="1"/>
    </xf>
    <xf numFmtId="0" fontId="14" fillId="0" borderId="51" xfId="0" applyFont="1" applyBorder="1" applyAlignment="1">
      <alignment horizontal="left" vertical="center" wrapText="1"/>
    </xf>
    <xf numFmtId="0" fontId="5" fillId="0" borderId="2" xfId="22" applyFont="1" applyBorder="1" applyAlignment="1">
      <alignment horizontal="center" vertical="center"/>
    </xf>
    <xf numFmtId="0" fontId="5" fillId="0" borderId="0" xfId="22" applyFont="1" applyAlignment="1">
      <alignment horizontal="center" vertical="center"/>
    </xf>
    <xf numFmtId="0" fontId="5" fillId="0" borderId="19" xfId="22" applyFont="1" applyBorder="1" applyAlignment="1">
      <alignment horizontal="center" vertical="center"/>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12" xfId="0" applyFont="1" applyBorder="1" applyAlignment="1">
      <alignment horizontal="left" vertical="center" wrapText="1"/>
    </xf>
    <xf numFmtId="0" fontId="5" fillId="0" borderId="2" xfId="22" applyFont="1" applyBorder="1" applyAlignment="1">
      <alignment horizontal="center" vertical="center" wrapText="1"/>
    </xf>
    <xf numFmtId="0" fontId="5" fillId="0" borderId="0" xfId="22" applyFont="1" applyAlignment="1">
      <alignment horizontal="center" vertical="center" wrapText="1"/>
    </xf>
    <xf numFmtId="0" fontId="5" fillId="0" borderId="19" xfId="22" applyFont="1" applyBorder="1" applyAlignment="1">
      <alignment horizontal="center" vertical="center" wrapText="1"/>
    </xf>
    <xf numFmtId="0" fontId="5" fillId="0" borderId="14" xfId="22" applyFont="1" applyBorder="1" applyAlignment="1">
      <alignment horizontal="center" vertical="center" wrapText="1"/>
    </xf>
    <xf numFmtId="0" fontId="5" fillId="0" borderId="3" xfId="22" applyFont="1" applyBorder="1" applyAlignment="1">
      <alignment horizontal="center" vertical="center" wrapText="1"/>
    </xf>
    <xf numFmtId="0" fontId="5" fillId="0" borderId="20" xfId="22" applyFont="1" applyBorder="1" applyAlignment="1">
      <alignment horizontal="center" vertical="center" wrapText="1"/>
    </xf>
    <xf numFmtId="0" fontId="34" fillId="0" borderId="30" xfId="0" applyFont="1" applyBorder="1" applyAlignment="1">
      <alignment horizontal="left" vertical="center" wrapText="1"/>
    </xf>
    <xf numFmtId="0" fontId="34" fillId="0" borderId="17" xfId="0" applyFont="1" applyBorder="1" applyAlignment="1">
      <alignment horizontal="left" vertical="center" wrapText="1"/>
    </xf>
    <xf numFmtId="0" fontId="34" fillId="0" borderId="64" xfId="0" applyFont="1" applyBorder="1" applyAlignment="1">
      <alignment horizontal="left" vertical="center" wrapText="1"/>
    </xf>
    <xf numFmtId="0" fontId="6" fillId="22" borderId="75" xfId="0" applyFont="1" applyFill="1" applyBorder="1" applyAlignment="1">
      <alignment horizontal="left" vertical="center" wrapText="1"/>
    </xf>
    <xf numFmtId="0" fontId="18" fillId="0" borderId="76" xfId="0" applyFont="1" applyBorder="1"/>
    <xf numFmtId="0" fontId="18" fillId="0" borderId="83" xfId="0" applyFont="1" applyBorder="1"/>
    <xf numFmtId="0" fontId="18" fillId="0" borderId="84" xfId="0" applyFont="1" applyBorder="1"/>
    <xf numFmtId="0" fontId="18" fillId="0" borderId="87" xfId="0" applyFont="1" applyBorder="1"/>
    <xf numFmtId="0" fontId="18" fillId="0" borderId="88" xfId="0" applyFont="1" applyBorder="1"/>
    <xf numFmtId="0" fontId="6" fillId="0" borderId="75" xfId="0" applyFont="1" applyBorder="1" applyAlignment="1">
      <alignment horizontal="center" vertical="center" wrapText="1"/>
    </xf>
    <xf numFmtId="0" fontId="18" fillId="0" borderId="77" xfId="0" applyFont="1" applyBorder="1"/>
    <xf numFmtId="0" fontId="50" fillId="0" borderId="0" xfId="0" applyFont="1"/>
    <xf numFmtId="0" fontId="18" fillId="0" borderId="89" xfId="0" applyFont="1" applyBorder="1"/>
    <xf numFmtId="0" fontId="6" fillId="22" borderId="75" xfId="0" applyFont="1" applyFill="1" applyBorder="1" applyAlignment="1">
      <alignment horizontal="center" vertical="center" wrapText="1"/>
    </xf>
    <xf numFmtId="15" fontId="6" fillId="37" borderId="75" xfId="0" applyNumberFormat="1" applyFont="1" applyFill="1" applyBorder="1" applyAlignment="1">
      <alignment horizontal="center" vertical="center"/>
    </xf>
    <xf numFmtId="0" fontId="18" fillId="37" borderId="76" xfId="0" applyFont="1" applyFill="1" applyBorder="1" applyAlignment="1"/>
    <xf numFmtId="0" fontId="18" fillId="37" borderId="83" xfId="0" applyFont="1" applyFill="1" applyBorder="1" applyAlignment="1"/>
    <xf numFmtId="0" fontId="18" fillId="37" borderId="84" xfId="0" applyFont="1" applyFill="1" applyBorder="1" applyAlignment="1"/>
    <xf numFmtId="0" fontId="18" fillId="37" borderId="87" xfId="0" applyFont="1" applyFill="1" applyBorder="1" applyAlignment="1"/>
    <xf numFmtId="0" fontId="18" fillId="37" borderId="88" xfId="0" applyFont="1" applyFill="1" applyBorder="1" applyAlignment="1"/>
    <xf numFmtId="0" fontId="49" fillId="0" borderId="81" xfId="0" applyFont="1" applyBorder="1" applyAlignment="1">
      <alignment horizontal="center" vertical="center" wrapText="1"/>
    </xf>
    <xf numFmtId="0" fontId="18" fillId="0" borderId="82" xfId="0" applyFont="1" applyBorder="1"/>
    <xf numFmtId="0" fontId="35" fillId="0" borderId="81" xfId="0" applyFont="1" applyBorder="1" applyAlignment="1">
      <alignment horizontal="center" vertical="center"/>
    </xf>
    <xf numFmtId="0" fontId="49" fillId="0" borderId="85" xfId="0" applyFont="1" applyBorder="1" applyAlignment="1">
      <alignment horizontal="center" vertical="center" wrapText="1"/>
    </xf>
    <xf numFmtId="0" fontId="18" fillId="0" borderId="86" xfId="0" applyFont="1" applyBorder="1"/>
    <xf numFmtId="0" fontId="35" fillId="0" borderId="85" xfId="0" applyFont="1" applyBorder="1" applyAlignment="1">
      <alignment horizontal="center" vertical="center"/>
    </xf>
    <xf numFmtId="0" fontId="49" fillId="0" borderId="90" xfId="0" applyFont="1" applyBorder="1" applyAlignment="1">
      <alignment horizontal="center" vertical="center" wrapText="1"/>
    </xf>
    <xf numFmtId="0" fontId="18" fillId="0" borderId="91" xfId="0" applyFont="1" applyBorder="1"/>
    <xf numFmtId="0" fontId="35" fillId="0" borderId="90" xfId="0" applyFont="1" applyBorder="1" applyAlignment="1">
      <alignment horizontal="center" vertical="center"/>
    </xf>
    <xf numFmtId="177" fontId="7" fillId="24" borderId="130" xfId="0" applyNumberFormat="1" applyFont="1" applyFill="1" applyBorder="1" applyAlignment="1">
      <alignment horizontal="justify" vertical="center" wrapText="1"/>
    </xf>
    <xf numFmtId="2" fontId="7" fillId="0" borderId="2" xfId="0" applyNumberFormat="1" applyFont="1" applyBorder="1" applyAlignment="1">
      <alignment horizontal="justify" vertical="center" wrapText="1"/>
    </xf>
    <xf numFmtId="0" fontId="18" fillId="0" borderId="129" xfId="0" applyFont="1" applyBorder="1" applyAlignment="1">
      <alignment horizontal="justify" vertical="center"/>
    </xf>
    <xf numFmtId="9" fontId="7" fillId="0" borderId="27" xfId="22" applyNumberFormat="1" applyFont="1" applyBorder="1" applyAlignment="1">
      <alignment horizontal="justify" vertical="center" wrapText="1"/>
    </xf>
    <xf numFmtId="9" fontId="7" fillId="0" borderId="3" xfId="22" applyNumberFormat="1" applyFont="1" applyBorder="1" applyAlignment="1">
      <alignment horizontal="justify" vertical="center" wrapText="1"/>
    </xf>
    <xf numFmtId="9" fontId="7" fillId="0" borderId="20" xfId="22" applyNumberFormat="1" applyFont="1" applyBorder="1" applyAlignment="1">
      <alignment horizontal="justify" vertical="center" wrapText="1"/>
    </xf>
    <xf numFmtId="177" fontId="7" fillId="24" borderId="131" xfId="0" applyNumberFormat="1" applyFont="1" applyFill="1" applyBorder="1" applyAlignment="1">
      <alignment horizontal="justify" vertical="center" wrapText="1"/>
    </xf>
    <xf numFmtId="0" fontId="18" fillId="0" borderId="132" xfId="0" applyFont="1" applyBorder="1" applyAlignment="1">
      <alignment horizontal="justify" vertical="center"/>
    </xf>
    <xf numFmtId="2" fontId="7" fillId="0" borderId="2" xfId="0" applyNumberFormat="1" applyFont="1" applyFill="1" applyBorder="1" applyAlignment="1">
      <alignment horizontal="justify" vertical="center" wrapText="1"/>
    </xf>
    <xf numFmtId="0" fontId="18" fillId="0" borderId="129" xfId="0" applyFont="1" applyFill="1" applyBorder="1" applyAlignment="1">
      <alignment horizontal="justify" vertical="center"/>
    </xf>
    <xf numFmtId="0" fontId="6" fillId="0" borderId="65" xfId="22" applyFont="1" applyBorder="1" applyAlignment="1">
      <alignment horizontal="center" vertical="center" wrapText="1"/>
    </xf>
    <xf numFmtId="0" fontId="6" fillId="0" borderId="115" xfId="22" applyFont="1" applyBorder="1" applyAlignment="1">
      <alignment horizontal="center" vertical="center" wrapText="1"/>
    </xf>
    <xf numFmtId="0" fontId="6" fillId="0" borderId="23" xfId="22" applyFont="1" applyBorder="1" applyAlignment="1">
      <alignment horizontal="center" vertical="center" wrapText="1"/>
    </xf>
    <xf numFmtId="9" fontId="7" fillId="0" borderId="4" xfId="22" applyNumberFormat="1" applyFont="1" applyBorder="1" applyAlignment="1">
      <alignment horizontal="justify" vertical="center" wrapText="1"/>
    </xf>
    <xf numFmtId="9" fontId="14" fillId="0" borderId="28" xfId="30" applyFont="1" applyFill="1" applyBorder="1" applyAlignment="1" applyProtection="1">
      <alignment horizontal="justify" vertical="center" wrapText="1"/>
    </xf>
    <xf numFmtId="9" fontId="47" fillId="0" borderId="29" xfId="30" applyFont="1" applyFill="1" applyBorder="1" applyAlignment="1" applyProtection="1">
      <alignment horizontal="justify" vertical="center" wrapText="1"/>
    </xf>
    <xf numFmtId="9" fontId="47" fillId="0" borderId="30" xfId="30" applyFont="1" applyFill="1" applyBorder="1" applyAlignment="1" applyProtection="1">
      <alignment horizontal="justify" vertical="center" wrapText="1"/>
    </xf>
    <xf numFmtId="9" fontId="47" fillId="0" borderId="28" xfId="30" applyFont="1" applyFill="1" applyBorder="1" applyAlignment="1" applyProtection="1">
      <alignment horizontal="justify" vertical="center" wrapText="1"/>
    </xf>
    <xf numFmtId="9" fontId="47" fillId="0" borderId="39" xfId="30" applyFont="1" applyFill="1" applyBorder="1" applyAlignment="1" applyProtection="1">
      <alignment horizontal="justify" vertical="center" wrapText="1"/>
    </xf>
    <xf numFmtId="0" fontId="7" fillId="0" borderId="11" xfId="22" applyFont="1" applyBorder="1" applyAlignment="1">
      <alignment horizontal="left" vertical="center" wrapText="1"/>
    </xf>
    <xf numFmtId="0" fontId="7" fillId="0" borderId="47" xfId="22" applyFont="1" applyBorder="1" applyAlignment="1">
      <alignment horizontal="left" vertical="center" wrapText="1"/>
    </xf>
    <xf numFmtId="0" fontId="7" fillId="9" borderId="4" xfId="22" applyFont="1" applyFill="1" applyBorder="1" applyAlignment="1">
      <alignment horizontal="center" vertical="center" wrapText="1"/>
    </xf>
    <xf numFmtId="0" fontId="7" fillId="9" borderId="12" xfId="22" applyFont="1" applyFill="1" applyBorder="1" applyAlignment="1">
      <alignment horizontal="center" vertical="center" wrapText="1"/>
    </xf>
    <xf numFmtId="0" fontId="7" fillId="9" borderId="13" xfId="22" applyFont="1" applyFill="1" applyBorder="1" applyAlignment="1">
      <alignment horizontal="center" vertical="center" wrapText="1"/>
    </xf>
    <xf numFmtId="0" fontId="7" fillId="9" borderId="58" xfId="22" applyFont="1" applyFill="1" applyBorder="1" applyAlignment="1">
      <alignment horizontal="center" vertical="center" wrapText="1"/>
    </xf>
    <xf numFmtId="0" fontId="6" fillId="0" borderId="27" xfId="22" applyFont="1" applyFill="1" applyBorder="1" applyAlignment="1">
      <alignment horizontal="center" vertical="center" wrapText="1"/>
    </xf>
    <xf numFmtId="0" fontId="6" fillId="0" borderId="20" xfId="22" applyFont="1" applyFill="1" applyBorder="1" applyAlignment="1">
      <alignment horizontal="center" vertical="center" wrapText="1"/>
    </xf>
    <xf numFmtId="0" fontId="6" fillId="22" borderId="127" xfId="0" applyFont="1" applyFill="1" applyBorder="1" applyAlignment="1">
      <alignment horizontal="left" vertical="center" wrapText="1"/>
    </xf>
    <xf numFmtId="0" fontId="18" fillId="0" borderId="128" xfId="0" applyFont="1" applyBorder="1"/>
    <xf numFmtId="0" fontId="14" fillId="0" borderId="30" xfId="0" applyFont="1" applyBorder="1" applyAlignment="1">
      <alignment horizontal="left" vertical="center" wrapText="1"/>
    </xf>
    <xf numFmtId="0" fontId="14" fillId="0" borderId="17" xfId="0" applyFont="1" applyBorder="1" applyAlignment="1">
      <alignment horizontal="left" vertical="center" wrapText="1"/>
    </xf>
    <xf numFmtId="0" fontId="14" fillId="0" borderId="64" xfId="0" applyFont="1" applyBorder="1" applyAlignment="1">
      <alignment horizontal="left" vertical="center" wrapText="1"/>
    </xf>
    <xf numFmtId="0" fontId="6" fillId="22" borderId="122" xfId="0" applyFont="1" applyFill="1" applyBorder="1" applyAlignment="1">
      <alignment horizontal="left" vertical="center" wrapText="1"/>
    </xf>
    <xf numFmtId="0" fontId="18" fillId="0" borderId="2" xfId="0" applyFont="1" applyBorder="1"/>
    <xf numFmtId="0" fontId="18" fillId="0" borderId="125" xfId="0" applyFont="1" applyBorder="1"/>
    <xf numFmtId="0" fontId="18" fillId="0" borderId="0" xfId="0" applyFont="1"/>
    <xf numFmtId="0" fontId="6" fillId="0" borderId="81" xfId="0" applyFont="1" applyBorder="1" applyAlignment="1">
      <alignment horizontal="center" vertical="center" wrapText="1"/>
    </xf>
    <xf numFmtId="0" fontId="7" fillId="0" borderId="81" xfId="0" applyFont="1" applyBorder="1" applyAlignment="1">
      <alignment horizontal="center" vertical="center"/>
    </xf>
    <xf numFmtId="0" fontId="18" fillId="0" borderId="123" xfId="0" applyFont="1" applyBorder="1"/>
    <xf numFmtId="0" fontId="6" fillId="0" borderId="85" xfId="0" applyFont="1" applyBorder="1" applyAlignment="1">
      <alignment horizontal="center" vertical="center" wrapText="1"/>
    </xf>
    <xf numFmtId="0" fontId="7" fillId="0" borderId="85" xfId="0" applyFont="1" applyBorder="1" applyAlignment="1">
      <alignment horizontal="center" vertical="center"/>
    </xf>
    <xf numFmtId="0" fontId="18" fillId="0" borderId="124" xfId="0" applyFont="1" applyBorder="1"/>
    <xf numFmtId="0" fontId="6" fillId="0" borderId="90" xfId="0" applyFont="1" applyBorder="1" applyAlignment="1">
      <alignment horizontal="center" vertical="center" wrapText="1"/>
    </xf>
    <xf numFmtId="0" fontId="7" fillId="0" borderId="90" xfId="0" applyFont="1" applyBorder="1" applyAlignment="1">
      <alignment horizontal="center" vertical="center"/>
    </xf>
    <xf numFmtId="0" fontId="18" fillId="0" borderId="126" xfId="0" applyFont="1" applyBorder="1"/>
    <xf numFmtId="9" fontId="7" fillId="0" borderId="27" xfId="22" applyNumberFormat="1" applyFont="1" applyBorder="1" applyAlignment="1">
      <alignment horizontal="left" vertical="center" wrapText="1"/>
    </xf>
    <xf numFmtId="9" fontId="7" fillId="0" borderId="3" xfId="22" applyNumberFormat="1" applyFont="1" applyBorder="1" applyAlignment="1">
      <alignment horizontal="left" vertical="center" wrapText="1"/>
    </xf>
    <xf numFmtId="9" fontId="7" fillId="0" borderId="20" xfId="22" applyNumberFormat="1" applyFont="1" applyBorder="1" applyAlignment="1">
      <alignment horizontal="left" vertical="center" wrapText="1"/>
    </xf>
    <xf numFmtId="9" fontId="7" fillId="0" borderId="28" xfId="30" applyFont="1" applyFill="1" applyBorder="1" applyAlignment="1" applyProtection="1">
      <alignment horizontal="justify" vertical="top" wrapText="1"/>
    </xf>
    <xf numFmtId="9" fontId="7" fillId="0" borderId="29" xfId="30" applyFont="1" applyFill="1" applyBorder="1" applyAlignment="1" applyProtection="1">
      <alignment horizontal="justify" vertical="top" wrapText="1"/>
    </xf>
    <xf numFmtId="9" fontId="7" fillId="0" borderId="30" xfId="30" applyFont="1" applyFill="1" applyBorder="1" applyAlignment="1" applyProtection="1">
      <alignment horizontal="justify" vertical="top" wrapText="1"/>
    </xf>
    <xf numFmtId="9" fontId="7" fillId="0" borderId="39" xfId="30" applyFont="1" applyFill="1" applyBorder="1" applyAlignment="1" applyProtection="1">
      <alignment horizontal="justify" vertical="top" wrapText="1"/>
    </xf>
    <xf numFmtId="0" fontId="6" fillId="0" borderId="36" xfId="22" applyFont="1" applyFill="1" applyBorder="1" applyAlignment="1">
      <alignment horizontal="center" vertical="center" wrapText="1"/>
    </xf>
    <xf numFmtId="9" fontId="7" fillId="0" borderId="39" xfId="30" applyFont="1" applyFill="1" applyBorder="1" applyAlignment="1" applyProtection="1">
      <alignment horizontal="justify" vertical="center" wrapText="1"/>
    </xf>
    <xf numFmtId="0" fontId="6" fillId="0" borderId="26" xfId="22" applyFont="1" applyFill="1" applyBorder="1" applyAlignment="1">
      <alignment horizontal="center" vertical="center" wrapText="1"/>
    </xf>
    <xf numFmtId="0" fontId="6" fillId="0" borderId="1" xfId="22" applyFont="1" applyFill="1" applyBorder="1" applyAlignment="1">
      <alignment horizontal="center" vertical="center" wrapText="1"/>
    </xf>
    <xf numFmtId="0" fontId="6" fillId="0" borderId="21" xfId="22" applyFont="1" applyFill="1" applyBorder="1" applyAlignment="1">
      <alignment horizontal="center" vertical="center" wrapText="1"/>
    </xf>
    <xf numFmtId="0" fontId="6" fillId="0" borderId="0" xfId="22" applyFont="1" applyFill="1" applyBorder="1" applyAlignment="1">
      <alignment horizontal="center" vertical="center" wrapText="1"/>
    </xf>
    <xf numFmtId="0" fontId="6" fillId="0" borderId="3" xfId="22" applyFont="1" applyFill="1" applyBorder="1" applyAlignment="1">
      <alignment horizontal="center" vertical="center" wrapText="1"/>
    </xf>
    <xf numFmtId="0" fontId="6" fillId="9" borderId="0" xfId="22" applyFont="1" applyFill="1" applyBorder="1" applyAlignment="1">
      <alignment horizontal="center" vertical="center" wrapText="1"/>
    </xf>
    <xf numFmtId="0" fontId="6" fillId="0" borderId="65" xfId="22" applyFont="1" applyFill="1" applyBorder="1" applyAlignment="1">
      <alignment horizontal="center" vertical="center" wrapText="1"/>
    </xf>
    <xf numFmtId="0" fontId="6" fillId="0" borderId="115" xfId="22" applyFont="1" applyFill="1" applyBorder="1" applyAlignment="1">
      <alignment horizontal="center" vertical="center" wrapText="1"/>
    </xf>
    <xf numFmtId="0" fontId="6" fillId="0" borderId="23" xfId="22" applyFont="1" applyFill="1" applyBorder="1" applyAlignment="1">
      <alignment horizontal="center" vertical="center" wrapText="1"/>
    </xf>
    <xf numFmtId="2" fontId="7" fillId="0" borderId="11" xfId="0" applyNumberFormat="1" applyFont="1" applyBorder="1" applyAlignment="1">
      <alignment horizontal="justify" vertical="center" wrapText="1"/>
    </xf>
    <xf numFmtId="0" fontId="18" fillId="0" borderId="11" xfId="0" applyFont="1" applyBorder="1" applyAlignment="1">
      <alignment horizontal="justify" vertical="center"/>
    </xf>
    <xf numFmtId="9" fontId="47" fillId="0" borderId="45" xfId="22" applyNumberFormat="1" applyFont="1" applyBorder="1" applyAlignment="1">
      <alignment horizontal="justify" vertical="center" wrapText="1"/>
    </xf>
    <xf numFmtId="9" fontId="67" fillId="0" borderId="48" xfId="22" applyNumberFormat="1" applyFont="1" applyBorder="1" applyAlignment="1">
      <alignment horizontal="justify" vertical="center" wrapText="1"/>
    </xf>
    <xf numFmtId="9" fontId="67" fillId="0" borderId="67" xfId="22" applyNumberFormat="1" applyFont="1" applyBorder="1" applyAlignment="1">
      <alignment horizontal="justify" vertical="center" wrapText="1"/>
    </xf>
    <xf numFmtId="9" fontId="67" fillId="0" borderId="21" xfId="22" applyNumberFormat="1" applyFont="1" applyBorder="1" applyAlignment="1">
      <alignment horizontal="justify" vertical="center" wrapText="1"/>
    </xf>
    <xf numFmtId="9" fontId="67" fillId="0" borderId="0" xfId="22" applyNumberFormat="1" applyFont="1" applyAlignment="1">
      <alignment horizontal="justify" vertical="center" wrapText="1"/>
    </xf>
    <xf numFmtId="9" fontId="67" fillId="0" borderId="19" xfId="22" applyNumberFormat="1" applyFont="1" applyBorder="1" applyAlignment="1">
      <alignment horizontal="justify" vertical="center" wrapText="1"/>
    </xf>
    <xf numFmtId="9" fontId="67" fillId="0" borderId="27" xfId="22" applyNumberFormat="1" applyFont="1" applyBorder="1" applyAlignment="1">
      <alignment horizontal="justify" vertical="center" wrapText="1"/>
    </xf>
    <xf numFmtId="9" fontId="67" fillId="0" borderId="3" xfId="22" applyNumberFormat="1" applyFont="1" applyBorder="1" applyAlignment="1">
      <alignment horizontal="justify" vertical="center" wrapText="1"/>
    </xf>
    <xf numFmtId="9" fontId="67" fillId="0" borderId="20" xfId="22" applyNumberFormat="1" applyFont="1" applyBorder="1" applyAlignment="1">
      <alignment horizontal="justify" vertical="center" wrapText="1"/>
    </xf>
    <xf numFmtId="166" fontId="7" fillId="20" borderId="66" xfId="10" applyFont="1" applyFill="1" applyBorder="1" applyAlignment="1" applyProtection="1">
      <alignment horizontal="left" vertical="center" wrapText="1"/>
    </xf>
    <xf numFmtId="166" fontId="7" fillId="20" borderId="30" xfId="10" applyFont="1" applyFill="1" applyBorder="1" applyAlignment="1" applyProtection="1">
      <alignment horizontal="left" vertical="center" wrapText="1"/>
    </xf>
    <xf numFmtId="0" fontId="6" fillId="9" borderId="42" xfId="22" applyFont="1" applyFill="1" applyBorder="1" applyAlignment="1" applyProtection="1">
      <alignment horizontal="center" vertical="center" wrapText="1"/>
    </xf>
    <xf numFmtId="0" fontId="6" fillId="9" borderId="31" xfId="22" applyFont="1" applyFill="1" applyBorder="1" applyAlignment="1" applyProtection="1">
      <alignment horizontal="center" vertical="center" wrapText="1"/>
    </xf>
    <xf numFmtId="0" fontId="6" fillId="9" borderId="8" xfId="22" applyFont="1" applyFill="1" applyBorder="1" applyAlignment="1" applyProtection="1">
      <alignment horizontal="center" vertical="center" wrapText="1"/>
    </xf>
    <xf numFmtId="0" fontId="6" fillId="9" borderId="5" xfId="22" applyFont="1" applyFill="1" applyBorder="1" applyAlignment="1" applyProtection="1">
      <alignment horizontal="center" vertical="center" wrapText="1"/>
    </xf>
    <xf numFmtId="0" fontId="6" fillId="9" borderId="38" xfId="22" applyFont="1" applyFill="1" applyBorder="1" applyAlignment="1" applyProtection="1">
      <alignment horizontal="center" vertical="center" wrapText="1"/>
    </xf>
    <xf numFmtId="0" fontId="6" fillId="21" borderId="63" xfId="22" applyFont="1" applyFill="1" applyBorder="1" applyAlignment="1" applyProtection="1">
      <alignment horizontal="left" vertical="center" wrapText="1"/>
    </xf>
    <xf numFmtId="0" fontId="6" fillId="21" borderId="18" xfId="22" applyFont="1" applyFill="1" applyBorder="1" applyAlignment="1" applyProtection="1">
      <alignment horizontal="left" vertical="center" wrapText="1"/>
    </xf>
    <xf numFmtId="0" fontId="6" fillId="21" borderId="14" xfId="22" applyFont="1" applyFill="1" applyBorder="1" applyAlignment="1" applyProtection="1">
      <alignment horizontal="left" vertical="center" wrapText="1"/>
    </xf>
    <xf numFmtId="0" fontId="6" fillId="21" borderId="20" xfId="22" applyFont="1" applyFill="1" applyBorder="1" applyAlignment="1" applyProtection="1">
      <alignment horizontal="left" vertical="center" wrapText="1"/>
    </xf>
    <xf numFmtId="0" fontId="6" fillId="21" borderId="52" xfId="22" applyFont="1" applyFill="1" applyBorder="1" applyAlignment="1" applyProtection="1">
      <alignment horizontal="center" vertical="center" wrapText="1"/>
    </xf>
    <xf numFmtId="0" fontId="6" fillId="21" borderId="53" xfId="22" applyFont="1" applyFill="1" applyBorder="1" applyAlignment="1" applyProtection="1">
      <alignment horizontal="center" vertical="center" wrapText="1"/>
    </xf>
    <xf numFmtId="0" fontId="6" fillId="21" borderId="57" xfId="22" applyFont="1" applyFill="1" applyBorder="1" applyAlignment="1" applyProtection="1">
      <alignment horizontal="center" vertical="center" wrapText="1"/>
    </xf>
    <xf numFmtId="0" fontId="6" fillId="21" borderId="25" xfId="22" applyFont="1" applyFill="1" applyBorder="1" applyAlignment="1" applyProtection="1">
      <alignment horizontal="center" vertical="center" wrapText="1"/>
    </xf>
    <xf numFmtId="0" fontId="6" fillId="21" borderId="54" xfId="22" applyFont="1" applyFill="1" applyBorder="1" applyAlignment="1" applyProtection="1">
      <alignment horizontal="center" vertical="center" wrapText="1"/>
    </xf>
    <xf numFmtId="0" fontId="6" fillId="21" borderId="55" xfId="22" applyFont="1" applyFill="1" applyBorder="1" applyAlignment="1" applyProtection="1">
      <alignment horizontal="center" vertical="center" wrapText="1"/>
    </xf>
    <xf numFmtId="0" fontId="6" fillId="9" borderId="27" xfId="22" applyFont="1" applyFill="1" applyBorder="1" applyAlignment="1" applyProtection="1">
      <alignment horizontal="center" vertical="center" wrapText="1"/>
    </xf>
    <xf numFmtId="0" fontId="6" fillId="9" borderId="36" xfId="22" applyFont="1" applyFill="1" applyBorder="1" applyAlignment="1" applyProtection="1">
      <alignment horizontal="center" vertical="center" wrapText="1"/>
    </xf>
    <xf numFmtId="0" fontId="6" fillId="9" borderId="20" xfId="22" applyFont="1" applyFill="1" applyBorder="1" applyAlignment="1" applyProtection="1">
      <alignment horizontal="center" vertical="center" wrapText="1"/>
    </xf>
    <xf numFmtId="0" fontId="6" fillId="9" borderId="9" xfId="22" applyFont="1" applyFill="1" applyBorder="1" applyAlignment="1" applyProtection="1">
      <alignment horizontal="center" vertical="center" wrapText="1"/>
    </xf>
    <xf numFmtId="0" fontId="6" fillId="9" borderId="6" xfId="22" applyFont="1" applyFill="1" applyBorder="1" applyAlignment="1" applyProtection="1">
      <alignment horizontal="center" vertical="center" wrapText="1"/>
    </xf>
    <xf numFmtId="0" fontId="6" fillId="9" borderId="43" xfId="22" applyFont="1" applyFill="1" applyBorder="1" applyAlignment="1" applyProtection="1">
      <alignment horizontal="center" vertical="center" wrapText="1"/>
    </xf>
    <xf numFmtId="0" fontId="6" fillId="9" borderId="15" xfId="22" applyFont="1" applyFill="1" applyBorder="1" applyAlignment="1" applyProtection="1">
      <alignment horizontal="center" vertical="center" wrapText="1"/>
    </xf>
    <xf numFmtId="0" fontId="6" fillId="9" borderId="10" xfId="22" applyFont="1" applyFill="1" applyBorder="1" applyAlignment="1" applyProtection="1">
      <alignment horizontal="center" vertical="center" wrapText="1"/>
    </xf>
    <xf numFmtId="0" fontId="18" fillId="0" borderId="94" xfId="0" applyFont="1" applyBorder="1" applyAlignment="1"/>
    <xf numFmtId="0" fontId="18" fillId="0" borderId="95" xfId="0" applyFont="1" applyBorder="1" applyAlignment="1"/>
    <xf numFmtId="0" fontId="18" fillId="0" borderId="128" xfId="0" applyFont="1" applyBorder="1" applyAlignment="1"/>
    <xf numFmtId="0" fontId="6" fillId="9" borderId="14" xfId="22" applyFont="1" applyFill="1" applyBorder="1" applyAlignment="1" applyProtection="1">
      <alignment horizontal="left" vertical="center" wrapText="1"/>
    </xf>
    <xf numFmtId="0" fontId="6" fillId="9" borderId="3" xfId="22" applyFont="1" applyFill="1" applyBorder="1" applyAlignment="1" applyProtection="1">
      <alignment horizontal="left" vertical="center" wrapText="1"/>
    </xf>
    <xf numFmtId="0" fontId="6" fillId="21" borderId="56" xfId="22" applyFont="1" applyFill="1" applyBorder="1" applyAlignment="1">
      <alignment horizontal="left" vertical="center" wrapText="1"/>
    </xf>
    <xf numFmtId="0" fontId="6" fillId="21" borderId="57" xfId="22" applyFont="1" applyFill="1" applyBorder="1" applyAlignment="1">
      <alignment horizontal="left" vertical="center" wrapText="1"/>
    </xf>
    <xf numFmtId="0" fontId="7" fillId="0" borderId="56" xfId="22" applyFont="1" applyFill="1" applyBorder="1" applyAlignment="1" applyProtection="1">
      <alignment horizontal="left" vertical="center" wrapText="1"/>
    </xf>
    <xf numFmtId="0" fontId="7" fillId="0" borderId="59" xfId="22" applyFont="1" applyFill="1" applyBorder="1" applyAlignment="1" applyProtection="1">
      <alignment horizontal="left" vertical="center" wrapText="1"/>
    </xf>
    <xf numFmtId="0" fontId="7" fillId="0" borderId="57" xfId="22" applyFont="1" applyFill="1" applyBorder="1" applyAlignment="1" applyProtection="1">
      <alignment horizontal="left" vertical="center" wrapText="1"/>
    </xf>
    <xf numFmtId="0" fontId="6" fillId="9" borderId="0" xfId="22" applyFont="1" applyFill="1" applyBorder="1" applyAlignment="1" applyProtection="1">
      <alignment horizontal="center" vertical="center" wrapText="1"/>
    </xf>
    <xf numFmtId="0" fontId="6" fillId="2" borderId="2" xfId="22" applyFont="1" applyFill="1" applyBorder="1" applyAlignment="1" applyProtection="1">
      <alignment horizontal="center" vertical="center" wrapText="1"/>
    </xf>
    <xf numFmtId="9" fontId="6" fillId="0" borderId="56" xfId="22" applyNumberFormat="1" applyFont="1" applyFill="1" applyBorder="1" applyAlignment="1" applyProtection="1">
      <alignment horizontal="center" vertical="center" wrapText="1"/>
    </xf>
    <xf numFmtId="9" fontId="6" fillId="0" borderId="57" xfId="22" applyNumberFormat="1" applyFont="1" applyFill="1" applyBorder="1" applyAlignment="1" applyProtection="1">
      <alignment horizontal="center" vertical="center" wrapText="1"/>
    </xf>
    <xf numFmtId="0" fontId="4" fillId="0" borderId="60" xfId="22" applyFont="1" applyFill="1" applyBorder="1" applyAlignment="1" applyProtection="1">
      <alignment horizontal="center" vertical="center" wrapText="1"/>
    </xf>
    <xf numFmtId="0" fontId="4" fillId="0" borderId="61" xfId="22" applyFont="1" applyFill="1" applyBorder="1" applyAlignment="1" applyProtection="1">
      <alignment horizontal="center" vertical="center" wrapText="1"/>
    </xf>
    <xf numFmtId="0" fontId="4" fillId="0" borderId="62" xfId="22" applyFont="1" applyFill="1" applyBorder="1" applyAlignment="1" applyProtection="1">
      <alignment horizontal="center" vertical="center" wrapText="1"/>
    </xf>
    <xf numFmtId="0" fontId="5" fillId="0" borderId="63" xfId="22" applyFont="1" applyFill="1" applyBorder="1" applyAlignment="1" applyProtection="1">
      <alignment horizontal="center" vertical="center"/>
    </xf>
    <xf numFmtId="0" fontId="5" fillId="0" borderId="1" xfId="22" applyFont="1" applyFill="1" applyBorder="1" applyAlignment="1" applyProtection="1">
      <alignment horizontal="center" vertical="center"/>
    </xf>
    <xf numFmtId="0" fontId="5" fillId="0" borderId="18" xfId="22" applyFont="1" applyFill="1" applyBorder="1" applyAlignment="1" applyProtection="1">
      <alignment horizontal="center" vertical="center"/>
    </xf>
    <xf numFmtId="0" fontId="14" fillId="0" borderId="34" xfId="0" applyFont="1" applyFill="1" applyBorder="1" applyAlignment="1">
      <alignment horizontal="left" vertical="center" wrapText="1"/>
    </xf>
    <xf numFmtId="0" fontId="14" fillId="0" borderId="50" xfId="0" applyFont="1" applyFill="1" applyBorder="1" applyAlignment="1">
      <alignment horizontal="left" vertical="center" wrapText="1"/>
    </xf>
    <xf numFmtId="0" fontId="14" fillId="0" borderId="51" xfId="0" applyFont="1" applyFill="1" applyBorder="1" applyAlignment="1">
      <alignment horizontal="left" vertical="center" wrapText="1"/>
    </xf>
    <xf numFmtId="0" fontId="5" fillId="0" borderId="2" xfId="22" applyFont="1" applyFill="1" applyBorder="1" applyAlignment="1" applyProtection="1">
      <alignment horizontal="center" vertical="center"/>
    </xf>
    <xf numFmtId="0" fontId="5" fillId="0" borderId="0" xfId="22" applyFont="1" applyFill="1" applyBorder="1" applyAlignment="1" applyProtection="1">
      <alignment horizontal="center" vertical="center"/>
    </xf>
    <xf numFmtId="0" fontId="5" fillId="0" borderId="19" xfId="22" applyFont="1" applyFill="1" applyBorder="1" applyAlignment="1" applyProtection="1">
      <alignment horizontal="center" vertical="center"/>
    </xf>
    <xf numFmtId="0" fontId="14" fillId="0" borderId="8"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5" fillId="0" borderId="2" xfId="22" applyFont="1" applyFill="1" applyBorder="1" applyAlignment="1" applyProtection="1">
      <alignment horizontal="center" vertical="center" wrapText="1"/>
    </xf>
    <xf numFmtId="0" fontId="5" fillId="0" borderId="0" xfId="22" applyFont="1" applyFill="1" applyBorder="1" applyAlignment="1" applyProtection="1">
      <alignment horizontal="center" vertical="center" wrapText="1"/>
    </xf>
    <xf numFmtId="0" fontId="5" fillId="0" borderId="19" xfId="22" applyFont="1" applyFill="1" applyBorder="1" applyAlignment="1" applyProtection="1">
      <alignment horizontal="center" vertical="center" wrapText="1"/>
    </xf>
    <xf numFmtId="0" fontId="5" fillId="0" borderId="14" xfId="22" applyFont="1" applyFill="1" applyBorder="1" applyAlignment="1" applyProtection="1">
      <alignment horizontal="center" vertical="center" wrapText="1"/>
    </xf>
    <xf numFmtId="0" fontId="5" fillId="0" borderId="3" xfId="22" applyFont="1" applyFill="1" applyBorder="1" applyAlignment="1" applyProtection="1">
      <alignment horizontal="center" vertical="center" wrapText="1"/>
    </xf>
    <xf numFmtId="0" fontId="5" fillId="0" borderId="20" xfId="22" applyFont="1" applyFill="1" applyBorder="1" applyAlignment="1" applyProtection="1">
      <alignment horizontal="center" vertical="center" wrapText="1"/>
    </xf>
    <xf numFmtId="0" fontId="18" fillId="0" borderId="76" xfId="0" applyFont="1" applyBorder="1" applyAlignment="1"/>
    <xf numFmtId="0" fontId="18" fillId="0" borderId="2" xfId="0" applyFont="1" applyBorder="1" applyAlignment="1"/>
    <xf numFmtId="0" fontId="18" fillId="0" borderId="84" xfId="0" applyFont="1" applyBorder="1" applyAlignment="1"/>
    <xf numFmtId="0" fontId="18" fillId="0" borderId="125" xfId="0" applyFont="1" applyBorder="1" applyAlignment="1"/>
    <xf numFmtId="0" fontId="18" fillId="0" borderId="88" xfId="0" applyFont="1" applyBorder="1" applyAlignment="1"/>
    <xf numFmtId="0" fontId="18" fillId="0" borderId="77" xfId="0" applyFont="1" applyBorder="1" applyAlignment="1"/>
    <xf numFmtId="0" fontId="18" fillId="0" borderId="83" xfId="0" applyFont="1" applyBorder="1" applyAlignment="1"/>
    <xf numFmtId="0" fontId="18" fillId="0" borderId="0" xfId="0" applyFont="1" applyBorder="1" applyAlignment="1"/>
    <xf numFmtId="0" fontId="18" fillId="0" borderId="87" xfId="0" applyFont="1" applyBorder="1" applyAlignment="1"/>
    <xf numFmtId="0" fontId="18" fillId="0" borderId="89" xfId="0" applyFont="1" applyBorder="1" applyAlignment="1"/>
    <xf numFmtId="0" fontId="18" fillId="0" borderId="82" xfId="0" applyFont="1" applyBorder="1" applyAlignment="1"/>
    <xf numFmtId="0" fontId="18" fillId="0" borderId="123" xfId="0" applyFont="1" applyBorder="1" applyAlignment="1"/>
    <xf numFmtId="0" fontId="18" fillId="0" borderId="86" xfId="0" applyFont="1" applyBorder="1" applyAlignment="1"/>
    <xf numFmtId="0" fontId="18" fillId="0" borderId="124" xfId="0" applyFont="1" applyBorder="1" applyAlignment="1"/>
    <xf numFmtId="0" fontId="18" fillId="0" borderId="91" xfId="0" applyFont="1" applyBorder="1" applyAlignment="1"/>
    <xf numFmtId="0" fontId="18" fillId="0" borderId="126" xfId="0" applyFont="1" applyBorder="1" applyAlignment="1"/>
    <xf numFmtId="2" fontId="7" fillId="38" borderId="11" xfId="0" applyNumberFormat="1" applyFont="1" applyFill="1" applyBorder="1" applyAlignment="1">
      <alignment horizontal="justify" vertical="center" wrapText="1"/>
    </xf>
    <xf numFmtId="0" fontId="18" fillId="38" borderId="11" xfId="0" applyFont="1" applyFill="1" applyBorder="1" applyAlignment="1">
      <alignment horizontal="justify" vertical="center"/>
    </xf>
    <xf numFmtId="9" fontId="58" fillId="0" borderId="45" xfId="22" applyNumberFormat="1" applyFont="1" applyBorder="1" applyAlignment="1">
      <alignment horizontal="justify" vertical="center" wrapText="1"/>
    </xf>
    <xf numFmtId="9" fontId="58" fillId="0" borderId="48" xfId="22" applyNumberFormat="1" applyFont="1" applyBorder="1" applyAlignment="1">
      <alignment horizontal="justify" vertical="center" wrapText="1"/>
    </xf>
    <xf numFmtId="9" fontId="58" fillId="0" borderId="67" xfId="22" applyNumberFormat="1" applyFont="1" applyBorder="1" applyAlignment="1">
      <alignment horizontal="justify" vertical="center" wrapText="1"/>
    </xf>
    <xf numFmtId="9" fontId="58" fillId="0" borderId="21" xfId="22" applyNumberFormat="1" applyFont="1" applyBorder="1" applyAlignment="1">
      <alignment horizontal="justify" vertical="center" wrapText="1"/>
    </xf>
    <xf numFmtId="9" fontId="58" fillId="0" borderId="0" xfId="22" applyNumberFormat="1" applyFont="1" applyAlignment="1">
      <alignment horizontal="justify" vertical="center" wrapText="1"/>
    </xf>
    <xf numFmtId="9" fontId="58" fillId="0" borderId="19" xfId="22" applyNumberFormat="1" applyFont="1" applyBorder="1" applyAlignment="1">
      <alignment horizontal="justify" vertical="center" wrapText="1"/>
    </xf>
    <xf numFmtId="9" fontId="58" fillId="0" borderId="15" xfId="22" applyNumberFormat="1" applyFont="1" applyBorder="1" applyAlignment="1">
      <alignment horizontal="justify" vertical="center" wrapText="1"/>
    </xf>
    <xf numFmtId="9" fontId="58" fillId="0" borderId="6" xfId="22" applyNumberFormat="1" applyFont="1" applyBorder="1" applyAlignment="1">
      <alignment horizontal="justify" vertical="center" wrapText="1"/>
    </xf>
    <xf numFmtId="9" fontId="58" fillId="0" borderId="10" xfId="22" applyNumberFormat="1" applyFont="1" applyBorder="1" applyAlignment="1">
      <alignment horizontal="justify" vertical="center" wrapText="1"/>
    </xf>
    <xf numFmtId="9" fontId="69" fillId="0" borderId="45" xfId="22" applyNumberFormat="1" applyFont="1" applyBorder="1" applyAlignment="1">
      <alignment horizontal="justify" vertical="center" wrapText="1"/>
    </xf>
    <xf numFmtId="9" fontId="69" fillId="0" borderId="48" xfId="22" applyNumberFormat="1" applyFont="1" applyBorder="1" applyAlignment="1">
      <alignment horizontal="justify" vertical="center" wrapText="1"/>
    </xf>
    <xf numFmtId="9" fontId="69" fillId="0" borderId="67" xfId="22" applyNumberFormat="1" applyFont="1" applyBorder="1" applyAlignment="1">
      <alignment horizontal="justify" vertical="center" wrapText="1"/>
    </xf>
    <xf numFmtId="9" fontId="69" fillId="0" borderId="21" xfId="22" applyNumberFormat="1" applyFont="1" applyBorder="1" applyAlignment="1">
      <alignment horizontal="justify" vertical="center" wrapText="1"/>
    </xf>
    <xf numFmtId="9" fontId="69" fillId="0" borderId="0" xfId="22" applyNumberFormat="1" applyFont="1" applyAlignment="1">
      <alignment horizontal="justify" vertical="center" wrapText="1"/>
    </xf>
    <xf numFmtId="9" fontId="69" fillId="0" borderId="19" xfId="22" applyNumberFormat="1" applyFont="1" applyBorder="1" applyAlignment="1">
      <alignment horizontal="justify" vertical="center" wrapText="1"/>
    </xf>
    <xf numFmtId="9" fontId="69" fillId="0" borderId="15" xfId="22" applyNumberFormat="1" applyFont="1" applyBorder="1" applyAlignment="1">
      <alignment horizontal="justify" vertical="center" wrapText="1"/>
    </xf>
    <xf numFmtId="9" fontId="69" fillId="0" borderId="6" xfId="22" applyNumberFormat="1" applyFont="1" applyBorder="1" applyAlignment="1">
      <alignment horizontal="justify" vertical="center" wrapText="1"/>
    </xf>
    <xf numFmtId="9" fontId="69" fillId="0" borderId="10" xfId="22" applyNumberFormat="1" applyFont="1" applyBorder="1" applyAlignment="1">
      <alignment horizontal="justify" vertical="center" wrapText="1"/>
    </xf>
    <xf numFmtId="2" fontId="7" fillId="0" borderId="28" xfId="30" applyNumberFormat="1" applyFont="1" applyFill="1" applyBorder="1" applyAlignment="1" applyProtection="1">
      <alignment horizontal="justify" vertical="center" wrapText="1"/>
    </xf>
    <xf numFmtId="2" fontId="7" fillId="0" borderId="29" xfId="30" applyNumberFormat="1" applyFont="1" applyFill="1" applyBorder="1" applyAlignment="1" applyProtection="1">
      <alignment horizontal="justify" vertical="center" wrapText="1"/>
    </xf>
    <xf numFmtId="2" fontId="7" fillId="0" borderId="30" xfId="30" applyNumberFormat="1" applyFont="1" applyFill="1" applyBorder="1" applyAlignment="1" applyProtection="1">
      <alignment horizontal="justify" vertical="center" wrapText="1"/>
    </xf>
    <xf numFmtId="2" fontId="7" fillId="0" borderId="39" xfId="30" applyNumberFormat="1" applyFont="1" applyFill="1" applyBorder="1" applyAlignment="1" applyProtection="1">
      <alignment horizontal="justify" vertical="center" wrapText="1"/>
    </xf>
    <xf numFmtId="9" fontId="58" fillId="0" borderId="0" xfId="22" applyNumberFormat="1" applyFont="1" applyBorder="1" applyAlignment="1">
      <alignment horizontal="justify" vertical="center" wrapText="1"/>
    </xf>
    <xf numFmtId="2" fontId="7" fillId="0" borderId="134" xfId="0" applyNumberFormat="1" applyFont="1" applyBorder="1" applyAlignment="1">
      <alignment horizontal="center" vertical="center" wrapText="1"/>
    </xf>
    <xf numFmtId="2" fontId="7" fillId="0" borderId="135" xfId="0" applyNumberFormat="1" applyFont="1" applyBorder="1" applyAlignment="1">
      <alignment horizontal="center" vertical="center" wrapText="1"/>
    </xf>
    <xf numFmtId="10" fontId="7" fillId="0" borderId="13" xfId="0" applyNumberFormat="1" applyFont="1" applyBorder="1" applyAlignment="1">
      <alignment horizontal="center" vertical="center" wrapText="1"/>
    </xf>
    <xf numFmtId="10" fontId="7" fillId="0" borderId="7" xfId="0" applyNumberFormat="1" applyFont="1" applyBorder="1" applyAlignment="1">
      <alignment horizontal="center" vertical="center" wrapText="1"/>
    </xf>
    <xf numFmtId="9" fontId="7" fillId="0" borderId="0" xfId="22" applyNumberFormat="1" applyFont="1" applyBorder="1" applyAlignment="1">
      <alignment horizontal="justify" vertical="center" wrapText="1"/>
    </xf>
    <xf numFmtId="173" fontId="6" fillId="0" borderId="66" xfId="17" applyNumberFormat="1" applyFont="1" applyFill="1" applyBorder="1" applyAlignment="1" applyProtection="1">
      <alignment horizontal="center" vertical="center" wrapText="1"/>
    </xf>
    <xf numFmtId="173" fontId="6" fillId="0" borderId="29" xfId="17" applyNumberFormat="1" applyFont="1" applyFill="1" applyBorder="1" applyAlignment="1" applyProtection="1">
      <alignment horizontal="center" vertical="center" wrapText="1"/>
    </xf>
    <xf numFmtId="173" fontId="6" fillId="0" borderId="30" xfId="17" applyNumberFormat="1" applyFont="1" applyFill="1" applyBorder="1" applyAlignment="1" applyProtection="1">
      <alignment horizontal="center" vertical="center" wrapText="1"/>
    </xf>
    <xf numFmtId="0" fontId="6" fillId="0" borderId="42" xfId="22" applyFont="1" applyBorder="1" applyAlignment="1">
      <alignment horizontal="center" vertical="center" wrapText="1"/>
    </xf>
    <xf numFmtId="0" fontId="6" fillId="0" borderId="31" xfId="22" applyFont="1" applyBorder="1" applyAlignment="1">
      <alignment horizontal="center" vertical="center" wrapText="1"/>
    </xf>
    <xf numFmtId="0" fontId="6" fillId="0" borderId="8" xfId="22" applyFont="1" applyBorder="1" applyAlignment="1">
      <alignment horizontal="center" vertical="center" wrapText="1"/>
    </xf>
    <xf numFmtId="9" fontId="7" fillId="0" borderId="48" xfId="22" applyNumberFormat="1" applyFont="1" applyBorder="1" applyAlignment="1">
      <alignment horizontal="justify" vertical="center"/>
    </xf>
    <xf numFmtId="9" fontId="7" fillId="0" borderId="67" xfId="22" applyNumberFormat="1" applyFont="1" applyBorder="1" applyAlignment="1">
      <alignment horizontal="justify" vertical="center"/>
    </xf>
    <xf numFmtId="9" fontId="7" fillId="0" borderId="21" xfId="22" applyNumberFormat="1" applyFont="1" applyBorder="1" applyAlignment="1">
      <alignment horizontal="justify" vertical="center"/>
    </xf>
    <xf numFmtId="9" fontId="7" fillId="0" borderId="0" xfId="22" applyNumberFormat="1" applyFont="1" applyAlignment="1">
      <alignment horizontal="justify" vertical="center"/>
    </xf>
    <xf numFmtId="9" fontId="7" fillId="0" borderId="19" xfId="22" applyNumberFormat="1" applyFont="1" applyBorder="1" applyAlignment="1">
      <alignment horizontal="justify" vertical="center"/>
    </xf>
    <xf numFmtId="9" fontId="7" fillId="0" borderId="15" xfId="22" applyNumberFormat="1" applyFont="1" applyBorder="1" applyAlignment="1">
      <alignment horizontal="justify" vertical="center"/>
    </xf>
    <xf numFmtId="9" fontId="7" fillId="0" borderId="6" xfId="22" applyNumberFormat="1" applyFont="1" applyBorder="1" applyAlignment="1">
      <alignment horizontal="justify" vertical="center"/>
    </xf>
    <xf numFmtId="9" fontId="7" fillId="0" borderId="10" xfId="22" applyNumberFormat="1" applyFont="1" applyBorder="1" applyAlignment="1">
      <alignment horizontal="justify" vertical="center"/>
    </xf>
    <xf numFmtId="173" fontId="6" fillId="0" borderId="28" xfId="17" applyNumberFormat="1" applyFont="1" applyFill="1" applyBorder="1" applyAlignment="1" applyProtection="1">
      <alignment horizontal="center" vertical="center" wrapText="1"/>
    </xf>
    <xf numFmtId="173" fontId="6" fillId="0" borderId="39" xfId="17" applyNumberFormat="1" applyFont="1" applyFill="1" applyBorder="1" applyAlignment="1" applyProtection="1">
      <alignment horizontal="center" vertical="center" wrapText="1"/>
    </xf>
    <xf numFmtId="0" fontId="6" fillId="0" borderId="5" xfId="22" applyFont="1" applyBorder="1" applyAlignment="1">
      <alignment horizontal="center" vertical="center" wrapText="1"/>
    </xf>
    <xf numFmtId="0" fontId="6" fillId="0" borderId="38" xfId="22" applyFont="1" applyBorder="1" applyAlignment="1">
      <alignment horizontal="center" vertical="center" wrapText="1"/>
    </xf>
    <xf numFmtId="2" fontId="7" fillId="0" borderId="134" xfId="0" applyNumberFormat="1" applyFont="1" applyFill="1" applyBorder="1" applyAlignment="1">
      <alignment horizontal="justify" vertical="center" wrapText="1"/>
    </xf>
    <xf numFmtId="2" fontId="7" fillId="0" borderId="135" xfId="0" applyNumberFormat="1" applyFont="1" applyFill="1" applyBorder="1" applyAlignment="1">
      <alignment horizontal="justify" vertical="center" wrapText="1"/>
    </xf>
    <xf numFmtId="0" fontId="33" fillId="10" borderId="4" xfId="0" applyFont="1" applyFill="1" applyBorder="1" applyAlignment="1">
      <alignment horizontal="center" vertical="center" wrapText="1"/>
    </xf>
    <xf numFmtId="0" fontId="33" fillId="10" borderId="45" xfId="0" applyFont="1" applyFill="1" applyBorder="1" applyAlignment="1">
      <alignment horizontal="center" vertical="center" wrapText="1"/>
    </xf>
    <xf numFmtId="0" fontId="33" fillId="10" borderId="46" xfId="0" applyFont="1" applyFill="1" applyBorder="1" applyAlignment="1">
      <alignment horizontal="center" vertical="center" wrapText="1"/>
    </xf>
    <xf numFmtId="0" fontId="5" fillId="0" borderId="4" xfId="22" applyFont="1" applyFill="1" applyBorder="1" applyAlignment="1" applyProtection="1">
      <alignment horizontal="center" vertical="center"/>
    </xf>
    <xf numFmtId="0" fontId="5" fillId="0" borderId="4" xfId="22" applyFont="1" applyFill="1" applyBorder="1" applyAlignment="1" applyProtection="1">
      <alignment horizontal="center" vertical="center" wrapText="1"/>
    </xf>
    <xf numFmtId="0" fontId="33" fillId="10" borderId="6" xfId="0" applyFont="1" applyFill="1" applyBorder="1" applyAlignment="1">
      <alignment horizontal="center" vertical="center" wrapText="1"/>
    </xf>
    <xf numFmtId="0" fontId="33" fillId="10" borderId="43" xfId="0" applyFont="1" applyFill="1" applyBorder="1" applyAlignment="1">
      <alignment horizontal="center" vertical="center" wrapText="1"/>
    </xf>
    <xf numFmtId="0" fontId="34" fillId="0" borderId="46" xfId="0" applyFont="1" applyBorder="1" applyAlignment="1">
      <alignment horizontal="left" vertical="center" wrapText="1"/>
    </xf>
    <xf numFmtId="0" fontId="34" fillId="0" borderId="13" xfId="0" applyFont="1" applyBorder="1" applyAlignment="1">
      <alignment horizontal="left" vertical="center" wrapText="1"/>
    </xf>
    <xf numFmtId="0" fontId="34" fillId="0" borderId="58" xfId="0" applyFont="1" applyBorder="1" applyAlignment="1">
      <alignment horizontal="left" vertical="center" wrapText="1"/>
    </xf>
    <xf numFmtId="0" fontId="33" fillId="10" borderId="7" xfId="0" applyFont="1" applyFill="1" applyBorder="1" applyAlignment="1">
      <alignment horizontal="center"/>
    </xf>
    <xf numFmtId="0" fontId="38" fillId="0" borderId="114" xfId="36" applyFont="1" applyBorder="1" applyAlignment="1">
      <alignment horizontal="justify" vertical="center" wrapText="1"/>
    </xf>
    <xf numFmtId="0" fontId="38" fillId="0" borderId="40" xfId="36" applyFont="1" applyBorder="1" applyAlignment="1">
      <alignment horizontal="justify" vertical="center" wrapText="1"/>
    </xf>
    <xf numFmtId="0" fontId="38" fillId="0" borderId="116" xfId="36" applyFont="1" applyBorder="1" applyAlignment="1">
      <alignment horizontal="justify" vertical="center" wrapText="1"/>
    </xf>
    <xf numFmtId="0" fontId="38" fillId="0" borderId="65" xfId="36" applyFont="1" applyBorder="1" applyAlignment="1">
      <alignment horizontal="center" vertical="center" wrapText="1"/>
    </xf>
    <xf numFmtId="0" fontId="38" fillId="0" borderId="115" xfId="36" applyFont="1" applyBorder="1" applyAlignment="1">
      <alignment horizontal="center" vertical="center" wrapText="1"/>
    </xf>
    <xf numFmtId="0" fontId="38" fillId="0" borderId="23" xfId="36" applyFont="1" applyBorder="1" applyAlignment="1">
      <alignment horizontal="center" vertical="center" wrapText="1"/>
    </xf>
    <xf numFmtId="0" fontId="38" fillId="0" borderId="114" xfId="36" applyFont="1" applyBorder="1" applyAlignment="1">
      <alignment horizontal="center" vertical="center" wrapText="1"/>
    </xf>
    <xf numFmtId="0" fontId="38" fillId="0" borderId="40" xfId="36" applyFont="1" applyBorder="1" applyAlignment="1">
      <alignment horizontal="center" vertical="center" wrapText="1"/>
    </xf>
    <xf numFmtId="0" fontId="38" fillId="0" borderId="116" xfId="36" applyFont="1" applyBorder="1" applyAlignment="1">
      <alignment horizontal="center" vertical="center" wrapText="1"/>
    </xf>
    <xf numFmtId="0" fontId="38" fillId="0" borderId="50" xfId="36" applyFont="1" applyBorder="1" applyAlignment="1">
      <alignment horizontal="justify" vertical="center" wrapText="1"/>
    </xf>
    <xf numFmtId="0" fontId="38" fillId="0" borderId="13" xfId="36" applyFont="1" applyBorder="1" applyAlignment="1">
      <alignment horizontal="justify" vertical="center" wrapText="1"/>
    </xf>
    <xf numFmtId="0" fontId="38" fillId="0" borderId="17" xfId="36" applyFont="1" applyBorder="1" applyAlignment="1">
      <alignment horizontal="justify" vertical="center" wrapText="1"/>
    </xf>
    <xf numFmtId="3" fontId="39" fillId="0" borderId="114" xfId="36" applyNumberFormat="1" applyFont="1" applyBorder="1" applyAlignment="1">
      <alignment horizontal="center" vertical="center" wrapText="1"/>
    </xf>
    <xf numFmtId="3" fontId="39" fillId="0" borderId="40" xfId="36" applyNumberFormat="1" applyFont="1" applyBorder="1" applyAlignment="1">
      <alignment horizontal="center" vertical="center" wrapText="1"/>
    </xf>
    <xf numFmtId="3" fontId="39" fillId="0" borderId="116" xfId="36" applyNumberFormat="1" applyFont="1" applyBorder="1" applyAlignment="1">
      <alignment horizontal="center" vertical="center" wrapText="1"/>
    </xf>
    <xf numFmtId="0" fontId="33" fillId="10" borderId="5" xfId="0" applyFont="1" applyFill="1" applyBorder="1" applyAlignment="1">
      <alignment horizontal="center" vertical="center" wrapText="1"/>
    </xf>
    <xf numFmtId="0" fontId="33" fillId="10" borderId="31" xfId="0" applyFont="1" applyFill="1" applyBorder="1" applyAlignment="1">
      <alignment horizontal="center" vertical="center" wrapText="1"/>
    </xf>
    <xf numFmtId="0" fontId="33" fillId="10" borderId="8" xfId="0" applyFont="1" applyFill="1" applyBorder="1" applyAlignment="1">
      <alignment horizontal="center" vertical="center" wrapText="1"/>
    </xf>
    <xf numFmtId="0" fontId="38" fillId="0" borderId="60" xfId="36" applyFont="1" applyBorder="1" applyAlignment="1">
      <alignment horizontal="justify" vertical="center" wrapText="1"/>
    </xf>
    <xf numFmtId="0" fontId="38" fillId="0" borderId="61" xfId="36" applyFont="1" applyBorder="1" applyAlignment="1">
      <alignment horizontal="justify" vertical="center" wrapText="1"/>
    </xf>
    <xf numFmtId="0" fontId="38" fillId="0" borderId="62" xfId="36" applyFont="1" applyBorder="1" applyAlignment="1">
      <alignment horizontal="justify" vertical="center" wrapText="1"/>
    </xf>
    <xf numFmtId="3" fontId="39" fillId="0" borderId="114" xfId="36" applyNumberFormat="1" applyFont="1" applyFill="1" applyBorder="1" applyAlignment="1">
      <alignment horizontal="center" vertical="center" wrapText="1"/>
    </xf>
    <xf numFmtId="3" fontId="39" fillId="0" borderId="40" xfId="36" applyNumberFormat="1" applyFont="1" applyFill="1" applyBorder="1" applyAlignment="1">
      <alignment horizontal="center" vertical="center" wrapText="1"/>
    </xf>
    <xf numFmtId="3" fontId="39" fillId="0" borderId="116" xfId="36" applyNumberFormat="1" applyFont="1" applyFill="1" applyBorder="1" applyAlignment="1">
      <alignment horizontal="center" vertical="center" wrapText="1"/>
    </xf>
    <xf numFmtId="4" fontId="39" fillId="0" borderId="65" xfId="36" applyNumberFormat="1" applyFont="1" applyBorder="1" applyAlignment="1">
      <alignment horizontal="center" vertical="center" wrapText="1"/>
    </xf>
    <xf numFmtId="4" fontId="39" fillId="0" borderId="115" xfId="36" applyNumberFormat="1" applyFont="1" applyBorder="1" applyAlignment="1">
      <alignment horizontal="center" vertical="center" wrapText="1"/>
    </xf>
    <xf numFmtId="4" fontId="39" fillId="0" borderId="23" xfId="36" applyNumberFormat="1" applyFont="1" applyBorder="1" applyAlignment="1">
      <alignment horizontal="center" vertical="center" wrapText="1"/>
    </xf>
    <xf numFmtId="10" fontId="38" fillId="14" borderId="26" xfId="37" applyNumberFormat="1" applyFont="1" applyFill="1" applyBorder="1" applyAlignment="1">
      <alignment horizontal="center" vertical="center"/>
    </xf>
    <xf numFmtId="10" fontId="38" fillId="14" borderId="21" xfId="37" applyNumberFormat="1" applyFont="1" applyFill="1" applyBorder="1" applyAlignment="1">
      <alignment horizontal="center" vertical="center"/>
    </xf>
    <xf numFmtId="10" fontId="38" fillId="14" borderId="27" xfId="37" applyNumberFormat="1" applyFont="1" applyFill="1" applyBorder="1" applyAlignment="1">
      <alignment horizontal="center" vertical="center"/>
    </xf>
    <xf numFmtId="173" fontId="41" fillId="34" borderId="50" xfId="0" applyNumberFormat="1" applyFont="1" applyFill="1" applyBorder="1" applyAlignment="1">
      <alignment horizontal="center" vertical="center" wrapText="1"/>
    </xf>
    <xf numFmtId="173" fontId="41" fillId="34" borderId="17" xfId="0" applyNumberFormat="1" applyFont="1" applyFill="1" applyBorder="1" applyAlignment="1">
      <alignment horizontal="center" vertical="center" wrapText="1"/>
    </xf>
    <xf numFmtId="0" fontId="36" fillId="30" borderId="93" xfId="0" applyFont="1" applyFill="1" applyBorder="1" applyAlignment="1">
      <alignment horizontal="right" vertical="center" wrapText="1"/>
    </xf>
    <xf numFmtId="0" fontId="17" fillId="31" borderId="119" xfId="0" applyFont="1" applyFill="1" applyBorder="1" applyAlignment="1"/>
    <xf numFmtId="0" fontId="36" fillId="26" borderId="81" xfId="0" applyFont="1" applyFill="1" applyBorder="1" applyAlignment="1">
      <alignment horizontal="center" vertical="center" wrapText="1"/>
    </xf>
    <xf numFmtId="0" fontId="17" fillId="0" borderId="105" xfId="0" applyFont="1" applyBorder="1" applyAlignment="1"/>
    <xf numFmtId="0" fontId="17" fillId="0" borderId="82" xfId="0" applyFont="1" applyBorder="1" applyAlignment="1"/>
    <xf numFmtId="0" fontId="36" fillId="26" borderId="85" xfId="0" applyFont="1" applyFill="1" applyBorder="1" applyAlignment="1">
      <alignment horizontal="center" vertical="center" wrapText="1"/>
    </xf>
    <xf numFmtId="0" fontId="17" fillId="0" borderId="100" xfId="0" applyFont="1" applyBorder="1" applyAlignment="1"/>
    <xf numFmtId="0" fontId="36" fillId="26" borderId="56" xfId="0" applyFont="1" applyFill="1" applyBorder="1" applyAlignment="1">
      <alignment horizontal="right" vertical="center" wrapText="1"/>
    </xf>
    <xf numFmtId="0" fontId="17" fillId="0" borderId="111" xfId="0" applyFont="1" applyBorder="1" applyAlignment="1"/>
    <xf numFmtId="0" fontId="36" fillId="30" borderId="96" xfId="0" applyFont="1" applyFill="1" applyBorder="1" applyAlignment="1">
      <alignment horizontal="center" vertical="center" wrapText="1"/>
    </xf>
    <xf numFmtId="0" fontId="17" fillId="31" borderId="117" xfId="0" applyFont="1" applyFill="1" applyBorder="1" applyAlignment="1"/>
    <xf numFmtId="0" fontId="17" fillId="31" borderId="118" xfId="0" applyFont="1" applyFill="1" applyBorder="1" applyAlignment="1"/>
    <xf numFmtId="0" fontId="36" fillId="30" borderId="85" xfId="0" applyFont="1" applyFill="1" applyBorder="1" applyAlignment="1">
      <alignment horizontal="center" vertical="center" wrapText="1"/>
    </xf>
    <xf numFmtId="0" fontId="17" fillId="31" borderId="100" xfId="0" applyFont="1" applyFill="1" applyBorder="1" applyAlignment="1"/>
    <xf numFmtId="0" fontId="0" fillId="14" borderId="4" xfId="0" applyFill="1" applyBorder="1" applyAlignment="1">
      <alignment horizontal="center"/>
    </xf>
    <xf numFmtId="0" fontId="0" fillId="0" borderId="22"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63" xfId="0" applyBorder="1" applyAlignment="1">
      <alignment horizontal="center"/>
    </xf>
    <xf numFmtId="0" fontId="0" fillId="0" borderId="1" xfId="0" applyBorder="1" applyAlignment="1">
      <alignment horizontal="center"/>
    </xf>
    <xf numFmtId="0" fontId="0" fillId="0" borderId="18" xfId="0" applyBorder="1" applyAlignment="1">
      <alignment horizontal="center"/>
    </xf>
    <xf numFmtId="0" fontId="0" fillId="19" borderId="22" xfId="0" applyFill="1" applyBorder="1" applyAlignment="1">
      <alignment horizontal="center"/>
    </xf>
  </cellXfs>
  <cellStyles count="38">
    <cellStyle name="20% - Énfasis6 2" xfId="1"/>
    <cellStyle name="BodyStyle" xfId="2"/>
    <cellStyle name="Borde de la tabla derecha" xfId="3"/>
    <cellStyle name="Borde de la tabla izquierda" xfId="4"/>
    <cellStyle name="Encabezado 1 2" xfId="5"/>
    <cellStyle name="Encabezado 2" xfId="6"/>
    <cellStyle name="Énfasis6 2" xfId="7"/>
    <cellStyle name="Fecha" xfId="8"/>
    <cellStyle name="HeaderStyle" xfId="9"/>
    <cellStyle name="Millares [0]" xfId="10" builtinId="6"/>
    <cellStyle name="Millares [0] 2" xfId="11"/>
    <cellStyle name="Millares [0] 3" xfId="12"/>
    <cellStyle name="Millares 2" xfId="13"/>
    <cellStyle name="Moneda" xfId="14" builtinId="4"/>
    <cellStyle name="Moneda [0]" xfId="15" builtinId="7"/>
    <cellStyle name="Moneda 130" xfId="16"/>
    <cellStyle name="Moneda 2" xfId="17"/>
    <cellStyle name="Moneda 2 2" xfId="18"/>
    <cellStyle name="Moneda 23" xfId="19"/>
    <cellStyle name="Moneda 3" xfId="20"/>
    <cellStyle name="Neutral 2" xfId="21"/>
    <cellStyle name="Normal" xfId="0" builtinId="0"/>
    <cellStyle name="Normal 2" xfId="22"/>
    <cellStyle name="Normal 2 2" xfId="23"/>
    <cellStyle name="Normal 2 3" xfId="24"/>
    <cellStyle name="Normal 3" xfId="25"/>
    <cellStyle name="Normal 3 2" xfId="26"/>
    <cellStyle name="Normal 3 3" xfId="36"/>
    <cellStyle name="Normal 5" xfId="34"/>
    <cellStyle name="Normal 6 2" xfId="27"/>
    <cellStyle name="Porcentaje" xfId="28" builtinId="5"/>
    <cellStyle name="Porcentaje 2" xfId="29"/>
    <cellStyle name="Porcentaje 4" xfId="35"/>
    <cellStyle name="Porcentaje 4 2" xfId="37"/>
    <cellStyle name="Porcentual 2" xfId="30"/>
    <cellStyle name="Texto de inicio" xfId="31"/>
    <cellStyle name="Texto de la columna A" xfId="32"/>
    <cellStyle name="Título 4" xfId="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388620</xdr:colOff>
      <xdr:row>0</xdr:row>
      <xdr:rowOff>76200</xdr:rowOff>
    </xdr:from>
    <xdr:to>
      <xdr:col>0</xdr:col>
      <xdr:colOff>1844040</xdr:colOff>
      <xdr:row>3</xdr:row>
      <xdr:rowOff>121920</xdr:rowOff>
    </xdr:to>
    <xdr:pic>
      <xdr:nvPicPr>
        <xdr:cNvPr id="79881" name="Picture 47">
          <a:extLst>
            <a:ext uri="{FF2B5EF4-FFF2-40B4-BE49-F238E27FC236}">
              <a16:creationId xmlns:a16="http://schemas.microsoft.com/office/drawing/2014/main" id="{54CAC378-F47D-492D-8B2A-DD9ADBD8DB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 name="Picture 47">
          <a:extLst>
            <a:ext uri="{FF2B5EF4-FFF2-40B4-BE49-F238E27FC236}">
              <a16:creationId xmlns:a16="http://schemas.microsoft.com/office/drawing/2014/main" id="{483A4E36-290E-446A-9A1E-F9932317DE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388620</xdr:colOff>
      <xdr:row>0</xdr:row>
      <xdr:rowOff>76200</xdr:rowOff>
    </xdr:from>
    <xdr:to>
      <xdr:col>0</xdr:col>
      <xdr:colOff>1844040</xdr:colOff>
      <xdr:row>3</xdr:row>
      <xdr:rowOff>121920</xdr:rowOff>
    </xdr:to>
    <xdr:pic>
      <xdr:nvPicPr>
        <xdr:cNvPr id="80905" name="Picture 47">
          <a:extLst>
            <a:ext uri="{FF2B5EF4-FFF2-40B4-BE49-F238E27FC236}">
              <a16:creationId xmlns:a16="http://schemas.microsoft.com/office/drawing/2014/main" id="{E83803E8-2608-4D15-89F9-285645A242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 name="Picture 47">
          <a:extLst>
            <a:ext uri="{FF2B5EF4-FFF2-40B4-BE49-F238E27FC236}">
              <a16:creationId xmlns:a16="http://schemas.microsoft.com/office/drawing/2014/main" id="{9AD552F9-1639-4C49-899D-8A3AF5D63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388620</xdr:colOff>
      <xdr:row>0</xdr:row>
      <xdr:rowOff>76200</xdr:rowOff>
    </xdr:from>
    <xdr:to>
      <xdr:col>0</xdr:col>
      <xdr:colOff>1844040</xdr:colOff>
      <xdr:row>3</xdr:row>
      <xdr:rowOff>121920</xdr:rowOff>
    </xdr:to>
    <xdr:pic>
      <xdr:nvPicPr>
        <xdr:cNvPr id="81927" name="Picture 47">
          <a:extLst>
            <a:ext uri="{FF2B5EF4-FFF2-40B4-BE49-F238E27FC236}">
              <a16:creationId xmlns:a16="http://schemas.microsoft.com/office/drawing/2014/main" id="{4B79C433-06CA-4D50-BC8C-AF2E884A15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 name="Picture 47">
          <a:extLst>
            <a:ext uri="{FF2B5EF4-FFF2-40B4-BE49-F238E27FC236}">
              <a16:creationId xmlns:a16="http://schemas.microsoft.com/office/drawing/2014/main" id="{6769BAC9-582C-4293-BFF4-7EC0DB1CAB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 name="Picture 47">
          <a:extLst>
            <a:ext uri="{FF2B5EF4-FFF2-40B4-BE49-F238E27FC236}">
              <a16:creationId xmlns:a16="http://schemas.microsoft.com/office/drawing/2014/main" id="{928A1C82-4589-4183-8B14-9BF446CB5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5" name="Picture 47">
          <a:extLst>
            <a:ext uri="{FF2B5EF4-FFF2-40B4-BE49-F238E27FC236}">
              <a16:creationId xmlns:a16="http://schemas.microsoft.com/office/drawing/2014/main" id="{C8FA329C-383D-4E3E-927C-0B696FEA45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6" name="Picture 47">
          <a:extLst>
            <a:ext uri="{FF2B5EF4-FFF2-40B4-BE49-F238E27FC236}">
              <a16:creationId xmlns:a16="http://schemas.microsoft.com/office/drawing/2014/main" id="{A9BBB9E0-AB3B-42C9-B7A2-D5AB2C8D3A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7" name="Picture 47">
          <a:extLst>
            <a:ext uri="{FF2B5EF4-FFF2-40B4-BE49-F238E27FC236}">
              <a16:creationId xmlns:a16="http://schemas.microsoft.com/office/drawing/2014/main" id="{6895C4EC-56B5-45BC-BB7D-9DB9FC55E7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8" name="Picture 47">
          <a:extLst>
            <a:ext uri="{FF2B5EF4-FFF2-40B4-BE49-F238E27FC236}">
              <a16:creationId xmlns:a16="http://schemas.microsoft.com/office/drawing/2014/main" id="{D13752D6-C039-4422-B357-5C7BFF8EC1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9" name="Picture 47">
          <a:extLst>
            <a:ext uri="{FF2B5EF4-FFF2-40B4-BE49-F238E27FC236}">
              <a16:creationId xmlns:a16="http://schemas.microsoft.com/office/drawing/2014/main" id="{7D69D331-F0D7-4BDC-BB21-24896AFED1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0" name="Picture 47">
          <a:extLst>
            <a:ext uri="{FF2B5EF4-FFF2-40B4-BE49-F238E27FC236}">
              <a16:creationId xmlns:a16="http://schemas.microsoft.com/office/drawing/2014/main" id="{0C89F3EA-8480-43C1-9F6F-2B5086AB6A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1" name="Picture 47">
          <a:extLst>
            <a:ext uri="{FF2B5EF4-FFF2-40B4-BE49-F238E27FC236}">
              <a16:creationId xmlns:a16="http://schemas.microsoft.com/office/drawing/2014/main" id="{D866531F-8F76-470F-BDE1-A2FED3DFF9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2" name="Picture 47">
          <a:extLst>
            <a:ext uri="{FF2B5EF4-FFF2-40B4-BE49-F238E27FC236}">
              <a16:creationId xmlns:a16="http://schemas.microsoft.com/office/drawing/2014/main" id="{7343F1C0-8031-4FCA-B4DA-9C74E0E03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3" name="Picture 47">
          <a:extLst>
            <a:ext uri="{FF2B5EF4-FFF2-40B4-BE49-F238E27FC236}">
              <a16:creationId xmlns:a16="http://schemas.microsoft.com/office/drawing/2014/main" id="{1453668E-56D6-4C40-8B06-AAECD1158D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4" name="Picture 47">
          <a:extLst>
            <a:ext uri="{FF2B5EF4-FFF2-40B4-BE49-F238E27FC236}">
              <a16:creationId xmlns:a16="http://schemas.microsoft.com/office/drawing/2014/main" id="{2D93FFB5-328F-4598-ABB4-390512B1FB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5" name="Picture 47">
          <a:extLst>
            <a:ext uri="{FF2B5EF4-FFF2-40B4-BE49-F238E27FC236}">
              <a16:creationId xmlns:a16="http://schemas.microsoft.com/office/drawing/2014/main" id="{EC8AE2E2-F879-495F-80FD-A0D32BBB7E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6" name="Picture 47">
          <a:extLst>
            <a:ext uri="{FF2B5EF4-FFF2-40B4-BE49-F238E27FC236}">
              <a16:creationId xmlns:a16="http://schemas.microsoft.com/office/drawing/2014/main" id="{546A148B-1BF1-4AEB-8E58-C320C6D274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7" name="Picture 47">
          <a:extLst>
            <a:ext uri="{FF2B5EF4-FFF2-40B4-BE49-F238E27FC236}">
              <a16:creationId xmlns:a16="http://schemas.microsoft.com/office/drawing/2014/main" id="{DBB0E120-15A4-42A5-9320-6BEEC1E005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8" name="Picture 47">
          <a:extLst>
            <a:ext uri="{FF2B5EF4-FFF2-40B4-BE49-F238E27FC236}">
              <a16:creationId xmlns:a16="http://schemas.microsoft.com/office/drawing/2014/main" id="{2A9F389D-DDF4-4D20-BB6F-6DE0089858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9" name="Picture 47">
          <a:extLst>
            <a:ext uri="{FF2B5EF4-FFF2-40B4-BE49-F238E27FC236}">
              <a16:creationId xmlns:a16="http://schemas.microsoft.com/office/drawing/2014/main" id="{8785DC05-822E-4FF6-844A-699905CD60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0" name="Picture 47">
          <a:extLst>
            <a:ext uri="{FF2B5EF4-FFF2-40B4-BE49-F238E27FC236}">
              <a16:creationId xmlns:a16="http://schemas.microsoft.com/office/drawing/2014/main" id="{CCBC3DBE-B5EE-41F1-B78B-67D5368A10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1" name="Picture 47">
          <a:extLst>
            <a:ext uri="{FF2B5EF4-FFF2-40B4-BE49-F238E27FC236}">
              <a16:creationId xmlns:a16="http://schemas.microsoft.com/office/drawing/2014/main" id="{CBC8076A-C0A3-4B59-AF57-45F589A4E7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2" name="Picture 47">
          <a:extLst>
            <a:ext uri="{FF2B5EF4-FFF2-40B4-BE49-F238E27FC236}">
              <a16:creationId xmlns:a16="http://schemas.microsoft.com/office/drawing/2014/main" id="{C83C2F44-C75D-489B-8FAC-C49EC98883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3" name="Picture 47">
          <a:extLst>
            <a:ext uri="{FF2B5EF4-FFF2-40B4-BE49-F238E27FC236}">
              <a16:creationId xmlns:a16="http://schemas.microsoft.com/office/drawing/2014/main" id="{36652863-3560-47C7-AAFE-BCD95ED901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4" name="Picture 47">
          <a:extLst>
            <a:ext uri="{FF2B5EF4-FFF2-40B4-BE49-F238E27FC236}">
              <a16:creationId xmlns:a16="http://schemas.microsoft.com/office/drawing/2014/main" id="{7A10347E-4E51-4954-89CF-BC31A6B54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5" name="Picture 47">
          <a:extLst>
            <a:ext uri="{FF2B5EF4-FFF2-40B4-BE49-F238E27FC236}">
              <a16:creationId xmlns:a16="http://schemas.microsoft.com/office/drawing/2014/main" id="{BB2E879D-20DB-4DB7-9DC1-1F6DA17B09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6" name="Picture 47">
          <a:extLst>
            <a:ext uri="{FF2B5EF4-FFF2-40B4-BE49-F238E27FC236}">
              <a16:creationId xmlns:a16="http://schemas.microsoft.com/office/drawing/2014/main" id="{EF5E714A-AB81-454E-9673-C825577D96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7" name="Picture 47">
          <a:extLst>
            <a:ext uri="{FF2B5EF4-FFF2-40B4-BE49-F238E27FC236}">
              <a16:creationId xmlns:a16="http://schemas.microsoft.com/office/drawing/2014/main" id="{CD7DFA8E-8BF1-444E-8DB2-DDA10920C4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8" name="Picture 47">
          <a:extLst>
            <a:ext uri="{FF2B5EF4-FFF2-40B4-BE49-F238E27FC236}">
              <a16:creationId xmlns:a16="http://schemas.microsoft.com/office/drawing/2014/main" id="{A5A6167B-C76B-4A2A-BDBB-ADB9A31A3C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9" name="Picture 47">
          <a:extLst>
            <a:ext uri="{FF2B5EF4-FFF2-40B4-BE49-F238E27FC236}">
              <a16:creationId xmlns:a16="http://schemas.microsoft.com/office/drawing/2014/main" id="{333CC14B-37C7-4172-8261-6989AEF2C5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0" name="Picture 47">
          <a:extLst>
            <a:ext uri="{FF2B5EF4-FFF2-40B4-BE49-F238E27FC236}">
              <a16:creationId xmlns:a16="http://schemas.microsoft.com/office/drawing/2014/main" id="{A67547FF-16BE-441D-A20C-1A9288E17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1" name="Picture 47">
          <a:extLst>
            <a:ext uri="{FF2B5EF4-FFF2-40B4-BE49-F238E27FC236}">
              <a16:creationId xmlns:a16="http://schemas.microsoft.com/office/drawing/2014/main" id="{CEF4F467-6B80-4337-B1A4-D76F1CEB99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2" name="Picture 47">
          <a:extLst>
            <a:ext uri="{FF2B5EF4-FFF2-40B4-BE49-F238E27FC236}">
              <a16:creationId xmlns:a16="http://schemas.microsoft.com/office/drawing/2014/main" id="{528E8441-6EEC-4246-BEDD-F0B90FB75A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3" name="Picture 47">
          <a:extLst>
            <a:ext uri="{FF2B5EF4-FFF2-40B4-BE49-F238E27FC236}">
              <a16:creationId xmlns:a16="http://schemas.microsoft.com/office/drawing/2014/main" id="{0CECB42C-31E7-48F3-BBAB-EA3025DAB1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4" name="Picture 47">
          <a:extLst>
            <a:ext uri="{FF2B5EF4-FFF2-40B4-BE49-F238E27FC236}">
              <a16:creationId xmlns:a16="http://schemas.microsoft.com/office/drawing/2014/main" id="{7661710F-24F6-4786-BD6D-00906F6B5B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5" name="Picture 47">
          <a:extLst>
            <a:ext uri="{FF2B5EF4-FFF2-40B4-BE49-F238E27FC236}">
              <a16:creationId xmlns:a16="http://schemas.microsoft.com/office/drawing/2014/main" id="{DB1486E2-5D9D-411C-AB66-179E3207C1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6" name="Picture 47">
          <a:extLst>
            <a:ext uri="{FF2B5EF4-FFF2-40B4-BE49-F238E27FC236}">
              <a16:creationId xmlns:a16="http://schemas.microsoft.com/office/drawing/2014/main" id="{417AE5C4-8905-47E5-A538-CCC5B608F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7" name="Picture 47">
          <a:extLst>
            <a:ext uri="{FF2B5EF4-FFF2-40B4-BE49-F238E27FC236}">
              <a16:creationId xmlns:a16="http://schemas.microsoft.com/office/drawing/2014/main" id="{709228BB-A927-4FA3-B8DA-40BF233BD8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8" name="Picture 47">
          <a:extLst>
            <a:ext uri="{FF2B5EF4-FFF2-40B4-BE49-F238E27FC236}">
              <a16:creationId xmlns:a16="http://schemas.microsoft.com/office/drawing/2014/main" id="{F68ACA20-2E47-48DE-A300-CBDB65B54D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9" name="Picture 47">
          <a:extLst>
            <a:ext uri="{FF2B5EF4-FFF2-40B4-BE49-F238E27FC236}">
              <a16:creationId xmlns:a16="http://schemas.microsoft.com/office/drawing/2014/main" id="{186BF39C-D3B9-4CC4-B4F0-12F116BA6A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0" name="Picture 47">
          <a:extLst>
            <a:ext uri="{FF2B5EF4-FFF2-40B4-BE49-F238E27FC236}">
              <a16:creationId xmlns:a16="http://schemas.microsoft.com/office/drawing/2014/main" id="{847CDB0C-AE0E-4C4C-8388-DF402AA737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1" name="Picture 47">
          <a:extLst>
            <a:ext uri="{FF2B5EF4-FFF2-40B4-BE49-F238E27FC236}">
              <a16:creationId xmlns:a16="http://schemas.microsoft.com/office/drawing/2014/main" id="{63E1D882-9C87-47FA-8651-04AE19A3A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2" name="Picture 47">
          <a:extLst>
            <a:ext uri="{FF2B5EF4-FFF2-40B4-BE49-F238E27FC236}">
              <a16:creationId xmlns:a16="http://schemas.microsoft.com/office/drawing/2014/main" id="{33E9BB47-18D4-4035-97E9-D39818896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3" name="Picture 47">
          <a:extLst>
            <a:ext uri="{FF2B5EF4-FFF2-40B4-BE49-F238E27FC236}">
              <a16:creationId xmlns:a16="http://schemas.microsoft.com/office/drawing/2014/main" id="{5B619176-BA3F-47CB-A070-60EF6BC3E3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4" name="Picture 47">
          <a:extLst>
            <a:ext uri="{FF2B5EF4-FFF2-40B4-BE49-F238E27FC236}">
              <a16:creationId xmlns:a16="http://schemas.microsoft.com/office/drawing/2014/main" id="{51053AC2-74CF-4A73-8F19-A1D0529A2C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5" name="Picture 47">
          <a:extLst>
            <a:ext uri="{FF2B5EF4-FFF2-40B4-BE49-F238E27FC236}">
              <a16:creationId xmlns:a16="http://schemas.microsoft.com/office/drawing/2014/main" id="{95267320-69FD-4AC2-927F-93C885930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6" name="Picture 47">
          <a:extLst>
            <a:ext uri="{FF2B5EF4-FFF2-40B4-BE49-F238E27FC236}">
              <a16:creationId xmlns:a16="http://schemas.microsoft.com/office/drawing/2014/main" id="{D9649FF6-16C7-42D3-AFC4-51EFB0B600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7" name="Picture 47">
          <a:extLst>
            <a:ext uri="{FF2B5EF4-FFF2-40B4-BE49-F238E27FC236}">
              <a16:creationId xmlns:a16="http://schemas.microsoft.com/office/drawing/2014/main" id="{55F14CEE-35A1-43EB-9347-BFFC7CC559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8" name="Picture 47">
          <a:extLst>
            <a:ext uri="{FF2B5EF4-FFF2-40B4-BE49-F238E27FC236}">
              <a16:creationId xmlns:a16="http://schemas.microsoft.com/office/drawing/2014/main" id="{6D88E020-CE68-4948-A30F-656B65629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9" name="Picture 47">
          <a:extLst>
            <a:ext uri="{FF2B5EF4-FFF2-40B4-BE49-F238E27FC236}">
              <a16:creationId xmlns:a16="http://schemas.microsoft.com/office/drawing/2014/main" id="{C8AB864F-682D-423F-9C62-9DE648DC3B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388620</xdr:colOff>
      <xdr:row>0</xdr:row>
      <xdr:rowOff>76200</xdr:rowOff>
    </xdr:from>
    <xdr:to>
      <xdr:col>0</xdr:col>
      <xdr:colOff>1844040</xdr:colOff>
      <xdr:row>3</xdr:row>
      <xdr:rowOff>121920</xdr:rowOff>
    </xdr:to>
    <xdr:pic>
      <xdr:nvPicPr>
        <xdr:cNvPr id="77831" name="Picture 47">
          <a:extLst>
            <a:ext uri="{FF2B5EF4-FFF2-40B4-BE49-F238E27FC236}">
              <a16:creationId xmlns:a16="http://schemas.microsoft.com/office/drawing/2014/main" id="{D66747EB-67EA-4FE4-967C-432E5DD3D3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 name="Picture 47">
          <a:extLst>
            <a:ext uri="{FF2B5EF4-FFF2-40B4-BE49-F238E27FC236}">
              <a16:creationId xmlns:a16="http://schemas.microsoft.com/office/drawing/2014/main" id="{24612D71-199B-450C-822B-274406E145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 name="Picture 47">
          <a:extLst>
            <a:ext uri="{FF2B5EF4-FFF2-40B4-BE49-F238E27FC236}">
              <a16:creationId xmlns:a16="http://schemas.microsoft.com/office/drawing/2014/main" id="{5EB30E96-2446-4C22-863D-A4F386A69A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5" name="Picture 47">
          <a:extLst>
            <a:ext uri="{FF2B5EF4-FFF2-40B4-BE49-F238E27FC236}">
              <a16:creationId xmlns:a16="http://schemas.microsoft.com/office/drawing/2014/main" id="{B7CB8F16-643A-4A9B-A263-5B10DC5762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6" name="Picture 47">
          <a:extLst>
            <a:ext uri="{FF2B5EF4-FFF2-40B4-BE49-F238E27FC236}">
              <a16:creationId xmlns:a16="http://schemas.microsoft.com/office/drawing/2014/main" id="{CB48EB7D-2626-4AD2-921A-8C067F8854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7" name="Picture 47">
          <a:extLst>
            <a:ext uri="{FF2B5EF4-FFF2-40B4-BE49-F238E27FC236}">
              <a16:creationId xmlns:a16="http://schemas.microsoft.com/office/drawing/2014/main" id="{B3980A19-2A62-4372-A01C-F9DE7971C5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8" name="Picture 47">
          <a:extLst>
            <a:ext uri="{FF2B5EF4-FFF2-40B4-BE49-F238E27FC236}">
              <a16:creationId xmlns:a16="http://schemas.microsoft.com/office/drawing/2014/main" id="{F9563F54-C14C-4409-8BBB-54D1BBA2B0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9" name="Picture 47">
          <a:extLst>
            <a:ext uri="{FF2B5EF4-FFF2-40B4-BE49-F238E27FC236}">
              <a16:creationId xmlns:a16="http://schemas.microsoft.com/office/drawing/2014/main" id="{3A71779E-CCD1-4B40-9BD5-A367955346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0" name="Picture 47">
          <a:extLst>
            <a:ext uri="{FF2B5EF4-FFF2-40B4-BE49-F238E27FC236}">
              <a16:creationId xmlns:a16="http://schemas.microsoft.com/office/drawing/2014/main" id="{90C867C6-E5DC-48F9-83D5-DFB63735AB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1" name="Picture 47">
          <a:extLst>
            <a:ext uri="{FF2B5EF4-FFF2-40B4-BE49-F238E27FC236}">
              <a16:creationId xmlns:a16="http://schemas.microsoft.com/office/drawing/2014/main" id="{63F96AE1-C42D-4304-8BE7-469DC31BD8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2" name="Picture 47">
          <a:extLst>
            <a:ext uri="{FF2B5EF4-FFF2-40B4-BE49-F238E27FC236}">
              <a16:creationId xmlns:a16="http://schemas.microsoft.com/office/drawing/2014/main" id="{84E06CDF-0D87-4DB4-9150-021D6EE17A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3" name="Picture 47">
          <a:extLst>
            <a:ext uri="{FF2B5EF4-FFF2-40B4-BE49-F238E27FC236}">
              <a16:creationId xmlns:a16="http://schemas.microsoft.com/office/drawing/2014/main" id="{6AA9EE97-CA31-4C25-9EE8-76E4DD68D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4" name="Picture 47">
          <a:extLst>
            <a:ext uri="{FF2B5EF4-FFF2-40B4-BE49-F238E27FC236}">
              <a16:creationId xmlns:a16="http://schemas.microsoft.com/office/drawing/2014/main" id="{23CC2C61-AFD5-4CAD-835E-F259F611E1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5" name="Picture 47">
          <a:extLst>
            <a:ext uri="{FF2B5EF4-FFF2-40B4-BE49-F238E27FC236}">
              <a16:creationId xmlns:a16="http://schemas.microsoft.com/office/drawing/2014/main" id="{B189F7F7-D0E0-41C4-A8EB-86CECDF294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6" name="Picture 47">
          <a:extLst>
            <a:ext uri="{FF2B5EF4-FFF2-40B4-BE49-F238E27FC236}">
              <a16:creationId xmlns:a16="http://schemas.microsoft.com/office/drawing/2014/main" id="{806FF75F-D13B-48E8-82EE-87990DD425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7" name="Picture 47">
          <a:extLst>
            <a:ext uri="{FF2B5EF4-FFF2-40B4-BE49-F238E27FC236}">
              <a16:creationId xmlns:a16="http://schemas.microsoft.com/office/drawing/2014/main" id="{A93EFA8D-7CF7-4BE7-BC45-C0DE2DDEB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8" name="Picture 47">
          <a:extLst>
            <a:ext uri="{FF2B5EF4-FFF2-40B4-BE49-F238E27FC236}">
              <a16:creationId xmlns:a16="http://schemas.microsoft.com/office/drawing/2014/main" id="{DF8481FF-EB05-4A80-B26A-E87E42C64C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19" name="Picture 47">
          <a:extLst>
            <a:ext uri="{FF2B5EF4-FFF2-40B4-BE49-F238E27FC236}">
              <a16:creationId xmlns:a16="http://schemas.microsoft.com/office/drawing/2014/main" id="{63F49E6E-A2FD-4203-8160-15B46F2118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0" name="Picture 47">
          <a:extLst>
            <a:ext uri="{FF2B5EF4-FFF2-40B4-BE49-F238E27FC236}">
              <a16:creationId xmlns:a16="http://schemas.microsoft.com/office/drawing/2014/main" id="{AEF3266E-7B5D-4EF7-BED3-FB41C697A4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1" name="Picture 47">
          <a:extLst>
            <a:ext uri="{FF2B5EF4-FFF2-40B4-BE49-F238E27FC236}">
              <a16:creationId xmlns:a16="http://schemas.microsoft.com/office/drawing/2014/main" id="{B3B48001-2632-49E8-8A58-AC65AAD646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2" name="Picture 47">
          <a:extLst>
            <a:ext uri="{FF2B5EF4-FFF2-40B4-BE49-F238E27FC236}">
              <a16:creationId xmlns:a16="http://schemas.microsoft.com/office/drawing/2014/main" id="{741C5E26-8877-47E0-B071-8397D45BAB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3" name="Picture 47">
          <a:extLst>
            <a:ext uri="{FF2B5EF4-FFF2-40B4-BE49-F238E27FC236}">
              <a16:creationId xmlns:a16="http://schemas.microsoft.com/office/drawing/2014/main" id="{937CF051-BBF9-4874-9909-4367D3F6C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4" name="Picture 47">
          <a:extLst>
            <a:ext uri="{FF2B5EF4-FFF2-40B4-BE49-F238E27FC236}">
              <a16:creationId xmlns:a16="http://schemas.microsoft.com/office/drawing/2014/main" id="{B47A4876-24BC-48AC-9A82-097F1B664B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5" name="Picture 47">
          <a:extLst>
            <a:ext uri="{FF2B5EF4-FFF2-40B4-BE49-F238E27FC236}">
              <a16:creationId xmlns:a16="http://schemas.microsoft.com/office/drawing/2014/main" id="{4E42F9E8-5182-4172-A1CF-DE0CEF465F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6" name="Picture 47">
          <a:extLst>
            <a:ext uri="{FF2B5EF4-FFF2-40B4-BE49-F238E27FC236}">
              <a16:creationId xmlns:a16="http://schemas.microsoft.com/office/drawing/2014/main" id="{3BDBCEED-8AA8-42EE-9E15-F295A48A2F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7" name="Picture 47">
          <a:extLst>
            <a:ext uri="{FF2B5EF4-FFF2-40B4-BE49-F238E27FC236}">
              <a16:creationId xmlns:a16="http://schemas.microsoft.com/office/drawing/2014/main" id="{E54DE4B1-44B2-4A43-8D5F-D070B39B25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8" name="Picture 47">
          <a:extLst>
            <a:ext uri="{FF2B5EF4-FFF2-40B4-BE49-F238E27FC236}">
              <a16:creationId xmlns:a16="http://schemas.microsoft.com/office/drawing/2014/main" id="{89E1B1EE-A19D-42A2-8260-FA3DAF9CB7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29" name="Picture 47">
          <a:extLst>
            <a:ext uri="{FF2B5EF4-FFF2-40B4-BE49-F238E27FC236}">
              <a16:creationId xmlns:a16="http://schemas.microsoft.com/office/drawing/2014/main" id="{2E404EB8-3204-4B5D-8350-5F82BE0FBF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0" name="Picture 47">
          <a:extLst>
            <a:ext uri="{FF2B5EF4-FFF2-40B4-BE49-F238E27FC236}">
              <a16:creationId xmlns:a16="http://schemas.microsoft.com/office/drawing/2014/main" id="{D2EA6A1C-E30C-4074-82D1-4F0964C746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1" name="Picture 47">
          <a:extLst>
            <a:ext uri="{FF2B5EF4-FFF2-40B4-BE49-F238E27FC236}">
              <a16:creationId xmlns:a16="http://schemas.microsoft.com/office/drawing/2014/main" id="{9EE7D3DB-A917-4711-8AAC-B65BB69303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2" name="Picture 47">
          <a:extLst>
            <a:ext uri="{FF2B5EF4-FFF2-40B4-BE49-F238E27FC236}">
              <a16:creationId xmlns:a16="http://schemas.microsoft.com/office/drawing/2014/main" id="{56992FD7-A795-4F4A-BC1F-F8E809353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3" name="Picture 47">
          <a:extLst>
            <a:ext uri="{FF2B5EF4-FFF2-40B4-BE49-F238E27FC236}">
              <a16:creationId xmlns:a16="http://schemas.microsoft.com/office/drawing/2014/main" id="{6E9F48B4-00B6-4342-BF36-839B6AB0A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4" name="Picture 47">
          <a:extLst>
            <a:ext uri="{FF2B5EF4-FFF2-40B4-BE49-F238E27FC236}">
              <a16:creationId xmlns:a16="http://schemas.microsoft.com/office/drawing/2014/main" id="{13AA8083-568D-4DC6-8938-FFA05EA784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5" name="Picture 47">
          <a:extLst>
            <a:ext uri="{FF2B5EF4-FFF2-40B4-BE49-F238E27FC236}">
              <a16:creationId xmlns:a16="http://schemas.microsoft.com/office/drawing/2014/main" id="{687AFF63-4A83-464E-B82C-3CEC95E41D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6" name="Picture 47">
          <a:extLst>
            <a:ext uri="{FF2B5EF4-FFF2-40B4-BE49-F238E27FC236}">
              <a16:creationId xmlns:a16="http://schemas.microsoft.com/office/drawing/2014/main" id="{60A71A86-B7F8-4B72-A98D-43B1D01419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7" name="Picture 47">
          <a:extLst>
            <a:ext uri="{FF2B5EF4-FFF2-40B4-BE49-F238E27FC236}">
              <a16:creationId xmlns:a16="http://schemas.microsoft.com/office/drawing/2014/main" id="{62E273FF-FB71-4FB2-9A6D-66C9BBDCCA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8" name="Picture 47">
          <a:extLst>
            <a:ext uri="{FF2B5EF4-FFF2-40B4-BE49-F238E27FC236}">
              <a16:creationId xmlns:a16="http://schemas.microsoft.com/office/drawing/2014/main" id="{0B765FDC-1A0F-4254-A113-DC9CEBD4D1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9" name="Picture 47">
          <a:extLst>
            <a:ext uri="{FF2B5EF4-FFF2-40B4-BE49-F238E27FC236}">
              <a16:creationId xmlns:a16="http://schemas.microsoft.com/office/drawing/2014/main" id="{9E1DA80E-602F-4221-BCB0-ACF74203D4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0" name="Picture 47">
          <a:extLst>
            <a:ext uri="{FF2B5EF4-FFF2-40B4-BE49-F238E27FC236}">
              <a16:creationId xmlns:a16="http://schemas.microsoft.com/office/drawing/2014/main" id="{57089B00-25DC-483C-9CB3-48514FF7F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1" name="Picture 47">
          <a:extLst>
            <a:ext uri="{FF2B5EF4-FFF2-40B4-BE49-F238E27FC236}">
              <a16:creationId xmlns:a16="http://schemas.microsoft.com/office/drawing/2014/main" id="{A421BD79-3429-4073-8A50-85D81E0FA2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2" name="Picture 47">
          <a:extLst>
            <a:ext uri="{FF2B5EF4-FFF2-40B4-BE49-F238E27FC236}">
              <a16:creationId xmlns:a16="http://schemas.microsoft.com/office/drawing/2014/main" id="{A8E517AB-1B69-4A10-AAC0-359BB322FD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3" name="Picture 47">
          <a:extLst>
            <a:ext uri="{FF2B5EF4-FFF2-40B4-BE49-F238E27FC236}">
              <a16:creationId xmlns:a16="http://schemas.microsoft.com/office/drawing/2014/main" id="{CBC04214-9E93-4CD2-A75D-3C59067586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4" name="Picture 47">
          <a:extLst>
            <a:ext uri="{FF2B5EF4-FFF2-40B4-BE49-F238E27FC236}">
              <a16:creationId xmlns:a16="http://schemas.microsoft.com/office/drawing/2014/main" id="{ED2AE2FB-11C5-4947-B2DA-483E652B94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5" name="Picture 47">
          <a:extLst>
            <a:ext uri="{FF2B5EF4-FFF2-40B4-BE49-F238E27FC236}">
              <a16:creationId xmlns:a16="http://schemas.microsoft.com/office/drawing/2014/main" id="{C1F7FE1C-A368-402E-9FC0-79A2ADC52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6" name="Picture 47">
          <a:extLst>
            <a:ext uri="{FF2B5EF4-FFF2-40B4-BE49-F238E27FC236}">
              <a16:creationId xmlns:a16="http://schemas.microsoft.com/office/drawing/2014/main" id="{38EF3DC8-B63B-45E8-B3BE-1F79780119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7" name="Picture 47">
          <a:extLst>
            <a:ext uri="{FF2B5EF4-FFF2-40B4-BE49-F238E27FC236}">
              <a16:creationId xmlns:a16="http://schemas.microsoft.com/office/drawing/2014/main" id="{7836EED2-6210-4461-BD3D-1B5E59794C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8" name="Picture 47">
          <a:extLst>
            <a:ext uri="{FF2B5EF4-FFF2-40B4-BE49-F238E27FC236}">
              <a16:creationId xmlns:a16="http://schemas.microsoft.com/office/drawing/2014/main" id="{F8D361DB-E5FC-4568-BD0B-C76C660633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49" name="Picture 47">
          <a:extLst>
            <a:ext uri="{FF2B5EF4-FFF2-40B4-BE49-F238E27FC236}">
              <a16:creationId xmlns:a16="http://schemas.microsoft.com/office/drawing/2014/main" id="{D0DB8C5B-CE7A-4F71-B90D-2424DB945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50" name="Picture 47">
          <a:extLst>
            <a:ext uri="{FF2B5EF4-FFF2-40B4-BE49-F238E27FC236}">
              <a16:creationId xmlns:a16="http://schemas.microsoft.com/office/drawing/2014/main" id="{ECC96EC0-C040-4032-87A7-3B2FBAA7C0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51" name="Picture 47">
          <a:extLst>
            <a:ext uri="{FF2B5EF4-FFF2-40B4-BE49-F238E27FC236}">
              <a16:creationId xmlns:a16="http://schemas.microsoft.com/office/drawing/2014/main" id="{F4585B6F-61B8-4AE1-BF9A-DEA565757F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52" name="Picture 47">
          <a:extLst>
            <a:ext uri="{FF2B5EF4-FFF2-40B4-BE49-F238E27FC236}">
              <a16:creationId xmlns:a16="http://schemas.microsoft.com/office/drawing/2014/main" id="{61E49851-C47E-49B8-9C20-D8C2DE869C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53" name="Picture 47">
          <a:extLst>
            <a:ext uri="{FF2B5EF4-FFF2-40B4-BE49-F238E27FC236}">
              <a16:creationId xmlns:a16="http://schemas.microsoft.com/office/drawing/2014/main" id="{F4596974-6969-4476-94C8-4A269310F3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54" name="Picture 47">
          <a:extLst>
            <a:ext uri="{FF2B5EF4-FFF2-40B4-BE49-F238E27FC236}">
              <a16:creationId xmlns:a16="http://schemas.microsoft.com/office/drawing/2014/main" id="{D22883B6-8F46-403E-8C87-5B9E29E1C5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55" name="Picture 47">
          <a:extLst>
            <a:ext uri="{FF2B5EF4-FFF2-40B4-BE49-F238E27FC236}">
              <a16:creationId xmlns:a16="http://schemas.microsoft.com/office/drawing/2014/main" id="{0217EF8A-BFC4-4017-BBEF-980E8FCE0C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56" name="Picture 47">
          <a:extLst>
            <a:ext uri="{FF2B5EF4-FFF2-40B4-BE49-F238E27FC236}">
              <a16:creationId xmlns:a16="http://schemas.microsoft.com/office/drawing/2014/main" id="{EC4A286B-9DD1-42F0-AF72-629DD6D8A1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57" name="Picture 47">
          <a:extLst>
            <a:ext uri="{FF2B5EF4-FFF2-40B4-BE49-F238E27FC236}">
              <a16:creationId xmlns:a16="http://schemas.microsoft.com/office/drawing/2014/main" id="{121BFAA7-E201-4000-8F52-FC0A12EC62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58" name="Picture 47">
          <a:extLst>
            <a:ext uri="{FF2B5EF4-FFF2-40B4-BE49-F238E27FC236}">
              <a16:creationId xmlns:a16="http://schemas.microsoft.com/office/drawing/2014/main" id="{82CD68E3-780E-44BF-A140-B87F26F720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59" name="Picture 47">
          <a:extLst>
            <a:ext uri="{FF2B5EF4-FFF2-40B4-BE49-F238E27FC236}">
              <a16:creationId xmlns:a16="http://schemas.microsoft.com/office/drawing/2014/main" id="{275B78E0-A044-46D3-95D4-3567C770A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60" name="Picture 47">
          <a:extLst>
            <a:ext uri="{FF2B5EF4-FFF2-40B4-BE49-F238E27FC236}">
              <a16:creationId xmlns:a16="http://schemas.microsoft.com/office/drawing/2014/main" id="{35EB269F-F77C-4D43-9EB8-A2EF289CA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61" name="Picture 47">
          <a:extLst>
            <a:ext uri="{FF2B5EF4-FFF2-40B4-BE49-F238E27FC236}">
              <a16:creationId xmlns:a16="http://schemas.microsoft.com/office/drawing/2014/main" id="{315E4DE4-B9D9-4325-91FB-36FDAB435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62" name="Picture 47">
          <a:extLst>
            <a:ext uri="{FF2B5EF4-FFF2-40B4-BE49-F238E27FC236}">
              <a16:creationId xmlns:a16="http://schemas.microsoft.com/office/drawing/2014/main" id="{2D27D0E3-8A2E-4117-9D44-A0E3209EE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63" name="Picture 47">
          <a:extLst>
            <a:ext uri="{FF2B5EF4-FFF2-40B4-BE49-F238E27FC236}">
              <a16:creationId xmlns:a16="http://schemas.microsoft.com/office/drawing/2014/main" id="{89D6C5C5-5943-4D76-A453-76DC6C237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64" name="Picture 47">
          <a:extLst>
            <a:ext uri="{FF2B5EF4-FFF2-40B4-BE49-F238E27FC236}">
              <a16:creationId xmlns:a16="http://schemas.microsoft.com/office/drawing/2014/main" id="{C9D9D753-DB46-4917-ACD6-67D2F7EFB4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65" name="Picture 47">
          <a:extLst>
            <a:ext uri="{FF2B5EF4-FFF2-40B4-BE49-F238E27FC236}">
              <a16:creationId xmlns:a16="http://schemas.microsoft.com/office/drawing/2014/main" id="{ADA21485-6256-4D38-B248-FA9D5FA9A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388620</xdr:colOff>
      <xdr:row>0</xdr:row>
      <xdr:rowOff>76200</xdr:rowOff>
    </xdr:from>
    <xdr:to>
      <xdr:col>0</xdr:col>
      <xdr:colOff>1844040</xdr:colOff>
      <xdr:row>3</xdr:row>
      <xdr:rowOff>121920</xdr:rowOff>
    </xdr:to>
    <xdr:pic>
      <xdr:nvPicPr>
        <xdr:cNvPr id="78855" name="Picture 47">
          <a:extLst>
            <a:ext uri="{FF2B5EF4-FFF2-40B4-BE49-F238E27FC236}">
              <a16:creationId xmlns:a16="http://schemas.microsoft.com/office/drawing/2014/main" id="{EDE62CE3-AFD7-4BE4-A691-C2D01C71EF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388620</xdr:colOff>
      <xdr:row>0</xdr:row>
      <xdr:rowOff>76200</xdr:rowOff>
    </xdr:from>
    <xdr:to>
      <xdr:col>0</xdr:col>
      <xdr:colOff>1844040</xdr:colOff>
      <xdr:row>3</xdr:row>
      <xdr:rowOff>121920</xdr:rowOff>
    </xdr:to>
    <xdr:pic>
      <xdr:nvPicPr>
        <xdr:cNvPr id="76807" name="Picture 47">
          <a:extLst>
            <a:ext uri="{FF2B5EF4-FFF2-40B4-BE49-F238E27FC236}">
              <a16:creationId xmlns:a16="http://schemas.microsoft.com/office/drawing/2014/main" id="{FEC97E35-3DD4-4983-9F8A-9C907731BC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388620</xdr:colOff>
      <xdr:row>0</xdr:row>
      <xdr:rowOff>76200</xdr:rowOff>
    </xdr:from>
    <xdr:to>
      <xdr:col>0</xdr:col>
      <xdr:colOff>1844040</xdr:colOff>
      <xdr:row>3</xdr:row>
      <xdr:rowOff>121920</xdr:rowOff>
    </xdr:to>
    <xdr:pic>
      <xdr:nvPicPr>
        <xdr:cNvPr id="58118" name="Picture 47">
          <a:extLst>
            <a:ext uri="{FF2B5EF4-FFF2-40B4-BE49-F238E27FC236}">
              <a16:creationId xmlns:a16="http://schemas.microsoft.com/office/drawing/2014/main" id="{FF8D672F-30EB-4D1A-A04F-5A72016F1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388620</xdr:colOff>
      <xdr:row>0</xdr:row>
      <xdr:rowOff>76200</xdr:rowOff>
    </xdr:from>
    <xdr:to>
      <xdr:col>0</xdr:col>
      <xdr:colOff>1844040</xdr:colOff>
      <xdr:row>3</xdr:row>
      <xdr:rowOff>121920</xdr:rowOff>
    </xdr:to>
    <xdr:pic>
      <xdr:nvPicPr>
        <xdr:cNvPr id="3" name="Picture 47">
          <a:extLst>
            <a:ext uri="{FF2B5EF4-FFF2-40B4-BE49-F238E27FC236}">
              <a16:creationId xmlns:a16="http://schemas.microsoft.com/office/drawing/2014/main" id="{E054A8A8-A3A3-4386-A98A-EC6C9DE72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4554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GELA%20RUIZ\Downloads\05.%20Seg.Plan.Acci&#243;n.7671.Meta%201.Julio.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20RUIZ\Downloads\08.%20Seg.Plan.Acci&#243;n.7671.%20EDCM_SHG%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93;ngela%202020\Plan%20de%20acci&#243;n\Reporte%20Mayo%202021\Casa%20de%20Todas.%2005.%20Seg.Plan.Acci&#243;n.7671.%20Mayo%202021_Meta3%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NGELA%20RUIZ\Downloads\07.%20Seg.Plan.Acci&#243;n.7671.%20Julio%202021%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NGELA%20RUIZ\Downloads\Seg.Plan.Acci&#243;n.7671.%20noviembre%20ETC%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DED.SPI"/>
      <sheetName val="Meta 2 DED"/>
      <sheetName val="Meta 3 DED"/>
      <sheetName val="Meta 4 DED"/>
      <sheetName val="Meta 5 SPI"/>
      <sheetName val="Meta 6 SPI"/>
      <sheetName val="Meta 7 DED"/>
      <sheetName val="Seguimiento PDD"/>
      <sheetName val="Ponderación"/>
      <sheetName val="Hoja13"/>
      <sheetName val="Hoja1"/>
    </sheetNames>
    <sheetDataSet>
      <sheetData sheetId="0"/>
      <sheetData sheetId="1"/>
      <sheetData sheetId="2"/>
      <sheetData sheetId="3"/>
      <sheetData sheetId="4"/>
      <sheetData sheetId="5"/>
      <sheetData sheetId="6"/>
      <sheetData sheetId="7"/>
      <sheetData sheetId="8">
        <row r="3">
          <cell r="D3">
            <v>0.11772153960645879</v>
          </cell>
          <cell r="E3">
            <v>0.875</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DED.SPI"/>
      <sheetName val="Meta 2 DED"/>
      <sheetName val="Meta 3 DED"/>
      <sheetName val="Meta 4 DED"/>
      <sheetName val="Meta 5 SPI"/>
      <sheetName val="Meta 6 SPI"/>
      <sheetName val="Meta 7 DED"/>
      <sheetName val="Seguimiento PDD"/>
      <sheetName val="Ponderación"/>
      <sheetName val="Hoja13"/>
      <sheetName val="Hoja1"/>
    </sheetNames>
    <sheetDataSet>
      <sheetData sheetId="0"/>
      <sheetData sheetId="1"/>
      <sheetData sheetId="2"/>
      <sheetData sheetId="3"/>
      <sheetData sheetId="4"/>
      <sheetData sheetId="5"/>
      <sheetData sheetId="6"/>
      <sheetData sheetId="7"/>
      <sheetData sheetId="8">
        <row r="4">
          <cell r="D4">
            <v>0.16867281884197508</v>
          </cell>
          <cell r="E4">
            <v>0.65</v>
          </cell>
        </row>
      </sheetData>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DED.SPI"/>
      <sheetName val="Meta 2 DED"/>
      <sheetName val="Meta 3 DED"/>
      <sheetName val="Meta 4 DED"/>
      <sheetName val="Meta 5 SPI"/>
      <sheetName val="Meta 6 SPI"/>
      <sheetName val="Meta 7 DED"/>
      <sheetName val="Seguimiento PDD"/>
      <sheetName val="Ponderación"/>
      <sheetName val="Hoja13"/>
      <sheetName val="Hoja1"/>
    </sheetNames>
    <sheetDataSet>
      <sheetData sheetId="0"/>
      <sheetData sheetId="1"/>
      <sheetData sheetId="2"/>
      <sheetData sheetId="3"/>
      <sheetData sheetId="4"/>
      <sheetData sheetId="5"/>
      <sheetData sheetId="6"/>
      <sheetData sheetId="7"/>
      <sheetData sheetId="8">
        <row r="5">
          <cell r="D5">
            <v>0.33074060633800956</v>
          </cell>
          <cell r="E5">
            <v>1</v>
          </cell>
        </row>
      </sheetData>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DED.SPI"/>
      <sheetName val="Meta 2 DED"/>
      <sheetName val="Meta 3 DED"/>
      <sheetName val="Meta 4 DED"/>
      <sheetName val="Meta 5 SPI"/>
      <sheetName val="Meta 6 SPI"/>
      <sheetName val="Meta 7 DED"/>
      <sheetName val="Seguimiento PDD"/>
      <sheetName val="Ponderación"/>
      <sheetName val="Hoja13"/>
      <sheetName val="Hoja1"/>
    </sheetNames>
    <sheetDataSet>
      <sheetData sheetId="0"/>
      <sheetData sheetId="1"/>
      <sheetData sheetId="2"/>
      <sheetData sheetId="3"/>
      <sheetData sheetId="4"/>
      <sheetData sheetId="5"/>
      <sheetData sheetId="6"/>
      <sheetData sheetId="7"/>
      <sheetData sheetId="8">
        <row r="6">
          <cell r="D6">
            <v>5.4887343483056829E-2</v>
          </cell>
          <cell r="E6">
            <v>0.25</v>
          </cell>
        </row>
      </sheetData>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DED.SPI"/>
      <sheetName val="Meta 2 DED"/>
      <sheetName val="Meta 3 DED"/>
      <sheetName val="Meta 4 DED"/>
      <sheetName val="Meta 5 SPI"/>
      <sheetName val="Meta 6 SPI"/>
      <sheetName val="Meta 7 DED"/>
      <sheetName val="Seguimiento PDD"/>
      <sheetName val="Ponderación"/>
      <sheetName val="Hoja13"/>
      <sheetName val="Hoja1"/>
    </sheetNames>
    <sheetDataSet>
      <sheetData sheetId="0"/>
      <sheetData sheetId="1"/>
      <sheetData sheetId="2"/>
      <sheetData sheetId="3"/>
      <sheetData sheetId="4"/>
      <sheetData sheetId="5"/>
      <sheetData sheetId="6"/>
      <sheetData sheetId="7"/>
      <sheetData sheetId="8">
        <row r="9">
          <cell r="D9">
            <v>0.15325748729233865</v>
          </cell>
          <cell r="E9">
            <v>1</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537D1"/>
  </sheetPr>
  <dimension ref="A1:AN71"/>
  <sheetViews>
    <sheetView view="pageBreakPreview" topLeftCell="A44" zoomScale="75" zoomScaleNormal="75" zoomScaleSheetLayoutView="75" workbookViewId="0">
      <selection activeCell="A48" sqref="A48:B48"/>
    </sheetView>
  </sheetViews>
  <sheetFormatPr baseColWidth="10" defaultColWidth="11.42578125" defaultRowHeight="15" x14ac:dyDescent="0.25"/>
  <cols>
    <col min="1" max="1" width="38.42578125" customWidth="1"/>
    <col min="2" max="2" width="18.28515625" customWidth="1"/>
    <col min="3" max="3" width="17.42578125" customWidth="1"/>
    <col min="4" max="6" width="7" customWidth="1"/>
    <col min="7" max="15" width="7.7109375" customWidth="1"/>
    <col min="16" max="16" width="11.140625" customWidth="1"/>
    <col min="17" max="20" width="15.85546875" customWidth="1"/>
    <col min="21" max="24" width="8.140625" customWidth="1"/>
    <col min="25" max="28" width="10.140625" customWidth="1"/>
    <col min="29" max="29" width="8.7109375" bestFit="1" customWidth="1"/>
    <col min="30" max="30" width="22.85546875" customWidth="1"/>
    <col min="31" max="31" width="18.42578125" bestFit="1" customWidth="1"/>
    <col min="32" max="32" width="8.42578125" customWidth="1"/>
    <col min="33" max="33" width="18.42578125" bestFit="1" customWidth="1"/>
    <col min="34" max="34" width="5.7109375" customWidth="1"/>
    <col min="35" max="35" width="18.42578125" bestFit="1" customWidth="1"/>
    <col min="36" max="36" width="4.7109375" customWidth="1"/>
    <col min="37" max="37" width="23" bestFit="1" customWidth="1"/>
    <col min="39" max="39" width="18.42578125" bestFit="1" customWidth="1"/>
    <col min="40" max="40" width="16.140625" customWidth="1"/>
  </cols>
  <sheetData>
    <row r="1" spans="1:40" ht="32.25" customHeight="1" x14ac:dyDescent="0.25">
      <c r="A1" s="471"/>
      <c r="B1" s="474" t="s">
        <v>0</v>
      </c>
      <c r="C1" s="475"/>
      <c r="D1" s="475"/>
      <c r="E1" s="475"/>
      <c r="F1" s="475"/>
      <c r="G1" s="475"/>
      <c r="H1" s="475"/>
      <c r="I1" s="475"/>
      <c r="J1" s="475"/>
      <c r="K1" s="475"/>
      <c r="L1" s="475"/>
      <c r="M1" s="475"/>
      <c r="N1" s="475"/>
      <c r="O1" s="475"/>
      <c r="P1" s="475"/>
      <c r="Q1" s="475"/>
      <c r="R1" s="475"/>
      <c r="S1" s="475"/>
      <c r="T1" s="475"/>
      <c r="U1" s="475"/>
      <c r="V1" s="475"/>
      <c r="W1" s="475"/>
      <c r="X1" s="475"/>
      <c r="Y1" s="476"/>
      <c r="Z1" s="477" t="s">
        <v>1</v>
      </c>
      <c r="AA1" s="478"/>
      <c r="AB1" s="479"/>
    </row>
    <row r="2" spans="1:40" ht="30.75" customHeight="1" x14ac:dyDescent="0.25">
      <c r="A2" s="472"/>
      <c r="B2" s="480" t="s">
        <v>2</v>
      </c>
      <c r="C2" s="481"/>
      <c r="D2" s="481"/>
      <c r="E2" s="481"/>
      <c r="F2" s="481"/>
      <c r="G2" s="481"/>
      <c r="H2" s="481"/>
      <c r="I2" s="481"/>
      <c r="J2" s="481"/>
      <c r="K2" s="481"/>
      <c r="L2" s="481"/>
      <c r="M2" s="481"/>
      <c r="N2" s="481"/>
      <c r="O2" s="481"/>
      <c r="P2" s="481"/>
      <c r="Q2" s="481"/>
      <c r="R2" s="481"/>
      <c r="S2" s="481"/>
      <c r="T2" s="481"/>
      <c r="U2" s="481"/>
      <c r="V2" s="481"/>
      <c r="W2" s="481"/>
      <c r="X2" s="481"/>
      <c r="Y2" s="482"/>
      <c r="Z2" s="483" t="s">
        <v>3</v>
      </c>
      <c r="AA2" s="484"/>
      <c r="AB2" s="485"/>
    </row>
    <row r="3" spans="1:40" ht="24" customHeight="1" x14ac:dyDescent="0.25">
      <c r="A3" s="472"/>
      <c r="B3" s="486" t="s">
        <v>4</v>
      </c>
      <c r="C3" s="487"/>
      <c r="D3" s="487"/>
      <c r="E3" s="487"/>
      <c r="F3" s="487"/>
      <c r="G3" s="487"/>
      <c r="H3" s="487"/>
      <c r="I3" s="487"/>
      <c r="J3" s="487"/>
      <c r="K3" s="487"/>
      <c r="L3" s="487"/>
      <c r="M3" s="487"/>
      <c r="N3" s="487"/>
      <c r="O3" s="487"/>
      <c r="P3" s="487"/>
      <c r="Q3" s="487"/>
      <c r="R3" s="487"/>
      <c r="S3" s="487"/>
      <c r="T3" s="487"/>
      <c r="U3" s="487"/>
      <c r="V3" s="487"/>
      <c r="W3" s="487"/>
      <c r="X3" s="487"/>
      <c r="Y3" s="488"/>
      <c r="Z3" s="483" t="s">
        <v>5</v>
      </c>
      <c r="AA3" s="484"/>
      <c r="AB3" s="485"/>
    </row>
    <row r="4" spans="1:40" ht="15.75" customHeight="1" thickBot="1" x14ac:dyDescent="0.3">
      <c r="A4" s="473"/>
      <c r="B4" s="489"/>
      <c r="C4" s="490"/>
      <c r="D4" s="490"/>
      <c r="E4" s="490"/>
      <c r="F4" s="490"/>
      <c r="G4" s="490"/>
      <c r="H4" s="490"/>
      <c r="I4" s="490"/>
      <c r="J4" s="490"/>
      <c r="K4" s="490"/>
      <c r="L4" s="490"/>
      <c r="M4" s="490"/>
      <c r="N4" s="490"/>
      <c r="O4" s="490"/>
      <c r="P4" s="490"/>
      <c r="Q4" s="490"/>
      <c r="R4" s="490"/>
      <c r="S4" s="490"/>
      <c r="T4" s="490"/>
      <c r="U4" s="490"/>
      <c r="V4" s="490"/>
      <c r="W4" s="490"/>
      <c r="X4" s="490"/>
      <c r="Y4" s="491"/>
      <c r="Z4" s="492" t="s">
        <v>6</v>
      </c>
      <c r="AA4" s="493"/>
      <c r="AB4" s="494"/>
    </row>
    <row r="5" spans="1:40" ht="9" customHeight="1" thickBot="1" x14ac:dyDescent="0.3">
      <c r="A5" s="160"/>
      <c r="B5" s="161"/>
      <c r="C5" s="162"/>
      <c r="D5" s="235"/>
      <c r="E5" s="235"/>
      <c r="F5" s="235"/>
      <c r="G5" s="235"/>
      <c r="H5" s="235"/>
      <c r="I5" s="235"/>
      <c r="J5" s="235"/>
      <c r="K5" s="235"/>
      <c r="L5" s="235"/>
      <c r="M5" s="235"/>
      <c r="N5" s="235"/>
      <c r="O5" s="235"/>
      <c r="P5" s="235"/>
      <c r="Q5" s="235"/>
      <c r="R5" s="235"/>
      <c r="S5" s="235"/>
      <c r="T5" s="235"/>
      <c r="U5" s="235"/>
      <c r="V5" s="235"/>
      <c r="W5" s="235"/>
      <c r="X5" s="239"/>
      <c r="Y5" s="235"/>
      <c r="Z5" s="163"/>
      <c r="AA5" s="164"/>
      <c r="AB5" s="165"/>
    </row>
    <row r="6" spans="1:40" ht="9" customHeight="1" thickBot="1" x14ac:dyDescent="0.3">
      <c r="A6" s="166"/>
      <c r="B6" s="235"/>
      <c r="C6" s="235"/>
      <c r="D6" s="235"/>
      <c r="E6" s="235"/>
      <c r="F6" s="235"/>
      <c r="G6" s="235"/>
      <c r="H6" s="235"/>
      <c r="I6" s="235"/>
      <c r="J6" s="235"/>
      <c r="K6" s="235"/>
      <c r="L6" s="235"/>
      <c r="M6" s="235"/>
      <c r="N6" s="235"/>
      <c r="O6" s="235"/>
      <c r="P6" s="235"/>
      <c r="Q6" s="235"/>
      <c r="R6" s="235"/>
      <c r="S6" s="235"/>
      <c r="T6" s="235"/>
      <c r="U6" s="235"/>
      <c r="V6" s="235"/>
      <c r="W6" s="235"/>
      <c r="X6" s="239"/>
      <c r="Y6" s="235"/>
      <c r="Z6" s="235"/>
      <c r="AA6" s="167"/>
      <c r="AB6" s="168"/>
    </row>
    <row r="7" spans="1:40" s="244" customFormat="1" ht="12.75" x14ac:dyDescent="0.2">
      <c r="A7" s="495" t="s">
        <v>7</v>
      </c>
      <c r="B7" s="496"/>
      <c r="C7" s="501" t="s">
        <v>8</v>
      </c>
      <c r="D7" s="502"/>
      <c r="E7" s="502"/>
      <c r="F7" s="502"/>
      <c r="G7" s="502"/>
      <c r="H7" s="502"/>
      <c r="I7" s="502"/>
      <c r="J7" s="502"/>
      <c r="K7" s="496"/>
      <c r="L7" s="240"/>
      <c r="M7" s="241"/>
      <c r="N7" s="241"/>
      <c r="O7" s="241"/>
      <c r="P7" s="241"/>
      <c r="Q7" s="242"/>
      <c r="R7" s="505" t="s">
        <v>9</v>
      </c>
      <c r="S7" s="502"/>
      <c r="T7" s="496"/>
      <c r="U7" s="506">
        <v>44564</v>
      </c>
      <c r="V7" s="507"/>
      <c r="W7" s="505" t="s">
        <v>10</v>
      </c>
      <c r="X7" s="496"/>
      <c r="Y7" s="512" t="s">
        <v>11</v>
      </c>
      <c r="Z7" s="513"/>
      <c r="AA7" s="514"/>
      <c r="AB7" s="513"/>
      <c r="AC7" s="243"/>
      <c r="AD7" s="243"/>
      <c r="AE7" s="243"/>
      <c r="AF7" s="243"/>
      <c r="AG7" s="243"/>
      <c r="AH7" s="243"/>
      <c r="AI7" s="243"/>
      <c r="AJ7" s="243"/>
      <c r="AK7" s="243"/>
      <c r="AL7" s="243"/>
      <c r="AM7" s="243"/>
      <c r="AN7" s="243"/>
    </row>
    <row r="8" spans="1:40" s="244" customFormat="1" ht="12.75" x14ac:dyDescent="0.2">
      <c r="A8" s="497"/>
      <c r="B8" s="498"/>
      <c r="C8" s="497"/>
      <c r="D8" s="503"/>
      <c r="E8" s="503"/>
      <c r="F8" s="503"/>
      <c r="G8" s="503"/>
      <c r="H8" s="503"/>
      <c r="I8" s="503"/>
      <c r="J8" s="503"/>
      <c r="K8" s="498"/>
      <c r="L8" s="240"/>
      <c r="M8" s="241"/>
      <c r="N8" s="241"/>
      <c r="O8" s="241"/>
      <c r="P8" s="241"/>
      <c r="Q8" s="242"/>
      <c r="R8" s="497"/>
      <c r="S8" s="503"/>
      <c r="T8" s="498"/>
      <c r="U8" s="508"/>
      <c r="V8" s="509"/>
      <c r="W8" s="497"/>
      <c r="X8" s="498"/>
      <c r="Y8" s="515" t="s">
        <v>12</v>
      </c>
      <c r="Z8" s="516"/>
      <c r="AA8" s="517"/>
      <c r="AB8" s="516"/>
      <c r="AC8" s="243"/>
      <c r="AD8" s="243"/>
      <c r="AE8" s="243"/>
      <c r="AF8" s="243"/>
      <c r="AG8" s="243"/>
      <c r="AH8" s="243"/>
      <c r="AI8" s="243"/>
      <c r="AJ8" s="243"/>
      <c r="AK8" s="243"/>
      <c r="AL8" s="243"/>
      <c r="AM8" s="243"/>
      <c r="AN8" s="243"/>
    </row>
    <row r="9" spans="1:40" s="244" customFormat="1" ht="13.5" thickBot="1" x14ac:dyDescent="0.25">
      <c r="A9" s="499"/>
      <c r="B9" s="500"/>
      <c r="C9" s="499"/>
      <c r="D9" s="504"/>
      <c r="E9" s="504"/>
      <c r="F9" s="504"/>
      <c r="G9" s="504"/>
      <c r="H9" s="504"/>
      <c r="I9" s="504"/>
      <c r="J9" s="504"/>
      <c r="K9" s="500"/>
      <c r="L9" s="240"/>
      <c r="M9" s="241"/>
      <c r="N9" s="241"/>
      <c r="O9" s="241"/>
      <c r="P9" s="241"/>
      <c r="Q9" s="242"/>
      <c r="R9" s="499"/>
      <c r="S9" s="504"/>
      <c r="T9" s="500"/>
      <c r="U9" s="510"/>
      <c r="V9" s="511"/>
      <c r="W9" s="499"/>
      <c r="X9" s="500"/>
      <c r="Y9" s="518" t="s">
        <v>13</v>
      </c>
      <c r="Z9" s="519"/>
      <c r="AA9" s="520" t="s">
        <v>14</v>
      </c>
      <c r="AB9" s="519"/>
      <c r="AC9" s="243"/>
      <c r="AD9" s="243"/>
      <c r="AE9" s="243"/>
      <c r="AF9" s="243"/>
      <c r="AG9" s="243"/>
      <c r="AH9" s="243"/>
      <c r="AI9" s="243"/>
      <c r="AJ9" s="243"/>
      <c r="AK9" s="243"/>
      <c r="AL9" s="243"/>
      <c r="AM9" s="243"/>
      <c r="AN9" s="243"/>
    </row>
    <row r="10" spans="1:40" s="244" customFormat="1" ht="9" customHeight="1" thickBot="1" x14ac:dyDescent="0.25">
      <c r="A10" s="75"/>
      <c r="B10" s="76"/>
      <c r="C10" s="77"/>
      <c r="D10" s="77"/>
      <c r="E10" s="77"/>
      <c r="F10" s="77"/>
      <c r="G10" s="77"/>
      <c r="H10" s="77"/>
      <c r="I10" s="77"/>
      <c r="J10" s="77"/>
      <c r="K10" s="77"/>
      <c r="L10" s="77"/>
      <c r="M10" s="78"/>
      <c r="N10" s="78"/>
      <c r="O10" s="78"/>
      <c r="P10" s="78"/>
      <c r="Q10" s="78"/>
      <c r="R10" s="79"/>
      <c r="S10" s="79"/>
      <c r="T10" s="79"/>
      <c r="U10" s="79"/>
      <c r="V10" s="79"/>
      <c r="W10" s="80"/>
      <c r="X10" s="80"/>
      <c r="Y10" s="80"/>
      <c r="Z10" s="80"/>
      <c r="AA10" s="80"/>
      <c r="AB10" s="81"/>
      <c r="AC10" s="243"/>
      <c r="AD10" s="243"/>
      <c r="AE10" s="243"/>
      <c r="AF10" s="243"/>
      <c r="AG10" s="243"/>
      <c r="AH10" s="243"/>
      <c r="AI10" s="243"/>
      <c r="AJ10" s="243"/>
      <c r="AK10" s="243"/>
      <c r="AL10" s="243"/>
      <c r="AM10" s="243"/>
      <c r="AN10" s="243"/>
    </row>
    <row r="11" spans="1:40" s="244" customFormat="1" ht="39" customHeight="1" thickBot="1" x14ac:dyDescent="0.25">
      <c r="A11" s="457" t="s">
        <v>15</v>
      </c>
      <c r="B11" s="458"/>
      <c r="C11" s="459" t="s">
        <v>16</v>
      </c>
      <c r="D11" s="460"/>
      <c r="E11" s="460"/>
      <c r="F11" s="460"/>
      <c r="G11" s="460"/>
      <c r="H11" s="460"/>
      <c r="I11" s="460"/>
      <c r="J11" s="460"/>
      <c r="K11" s="458"/>
      <c r="L11" s="245"/>
      <c r="M11" s="461" t="s">
        <v>17</v>
      </c>
      <c r="N11" s="460"/>
      <c r="O11" s="460"/>
      <c r="P11" s="460"/>
      <c r="Q11" s="458"/>
      <c r="R11" s="462" t="s">
        <v>18</v>
      </c>
      <c r="S11" s="460"/>
      <c r="T11" s="460"/>
      <c r="U11" s="460"/>
      <c r="V11" s="458"/>
      <c r="W11" s="461" t="s">
        <v>19</v>
      </c>
      <c r="X11" s="458"/>
      <c r="Y11" s="462" t="s">
        <v>20</v>
      </c>
      <c r="Z11" s="460"/>
      <c r="AA11" s="460"/>
      <c r="AB11" s="458"/>
      <c r="AC11" s="243"/>
      <c r="AD11" s="243"/>
      <c r="AE11" s="243"/>
      <c r="AF11" s="243"/>
      <c r="AG11" s="243"/>
      <c r="AH11" s="243"/>
      <c r="AI11" s="243"/>
      <c r="AJ11" s="243"/>
      <c r="AK11" s="243"/>
      <c r="AL11" s="243"/>
      <c r="AM11" s="243"/>
      <c r="AN11" s="243"/>
    </row>
    <row r="12" spans="1:40" ht="9" customHeight="1" thickBot="1" x14ac:dyDescent="0.3">
      <c r="A12" s="169"/>
      <c r="B12" s="170"/>
      <c r="C12" s="463"/>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171"/>
      <c r="AB12" s="172"/>
    </row>
    <row r="13" spans="1:40" s="173" customFormat="1" ht="37.5" customHeight="1" thickBot="1" x14ac:dyDescent="0.3">
      <c r="A13" s="441" t="s">
        <v>21</v>
      </c>
      <c r="B13" s="442"/>
      <c r="C13" s="465" t="s">
        <v>22</v>
      </c>
      <c r="D13" s="466"/>
      <c r="E13" s="466"/>
      <c r="F13" s="466"/>
      <c r="G13" s="466"/>
      <c r="H13" s="466"/>
      <c r="I13" s="466"/>
      <c r="J13" s="466"/>
      <c r="K13" s="466"/>
      <c r="L13" s="466"/>
      <c r="M13" s="466"/>
      <c r="N13" s="466"/>
      <c r="O13" s="466"/>
      <c r="P13" s="466"/>
      <c r="Q13" s="467"/>
      <c r="R13" s="235"/>
      <c r="S13" s="348" t="s">
        <v>23</v>
      </c>
      <c r="T13" s="348"/>
      <c r="U13" s="133">
        <f>+[1]Ponderación!E3</f>
        <v>0.875</v>
      </c>
      <c r="V13" s="468" t="s">
        <v>24</v>
      </c>
      <c r="W13" s="348"/>
      <c r="X13" s="348"/>
      <c r="Y13" s="348"/>
      <c r="Z13" s="235"/>
      <c r="AA13" s="469">
        <f>+[1]Ponderación!D3</f>
        <v>0.11772153960645879</v>
      </c>
      <c r="AB13" s="470"/>
    </row>
    <row r="14" spans="1:40" ht="16.5" customHeight="1" thickBot="1" x14ac:dyDescent="0.3">
      <c r="A14" s="246"/>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8"/>
    </row>
    <row r="15" spans="1:40" ht="24" customHeight="1" thickBot="1" x14ac:dyDescent="0.3">
      <c r="A15" s="441" t="s">
        <v>25</v>
      </c>
      <c r="B15" s="442"/>
      <c r="C15" s="234" t="s">
        <v>26</v>
      </c>
      <c r="D15" s="445" t="s">
        <v>27</v>
      </c>
      <c r="E15" s="446"/>
      <c r="F15" s="445" t="s">
        <v>28</v>
      </c>
      <c r="G15" s="446"/>
      <c r="H15" s="445" t="s">
        <v>29</v>
      </c>
      <c r="I15" s="447"/>
      <c r="J15" s="232"/>
      <c r="K15" s="249"/>
      <c r="L15" s="232"/>
      <c r="M15" s="167"/>
      <c r="N15" s="167"/>
      <c r="O15" s="167"/>
      <c r="P15" s="167"/>
      <c r="Q15" s="448" t="s">
        <v>30</v>
      </c>
      <c r="R15" s="449"/>
      <c r="S15" s="449"/>
      <c r="T15" s="449"/>
      <c r="U15" s="449"/>
      <c r="V15" s="449"/>
      <c r="W15" s="449"/>
      <c r="X15" s="449"/>
      <c r="Y15" s="449"/>
      <c r="Z15" s="449"/>
      <c r="AA15" s="449"/>
      <c r="AB15" s="450"/>
    </row>
    <row r="16" spans="1:40" ht="35.25" customHeight="1" thickBot="1" x14ac:dyDescent="0.3">
      <c r="A16" s="443"/>
      <c r="B16" s="444"/>
      <c r="C16" s="174"/>
      <c r="D16" s="350"/>
      <c r="E16" s="352"/>
      <c r="F16" s="350"/>
      <c r="G16" s="352"/>
      <c r="H16" s="350" t="s">
        <v>14</v>
      </c>
      <c r="I16" s="451"/>
      <c r="J16" s="232"/>
      <c r="K16" s="232"/>
      <c r="L16" s="232"/>
      <c r="M16" s="167"/>
      <c r="N16" s="167"/>
      <c r="O16" s="167"/>
      <c r="P16" s="167"/>
      <c r="Q16" s="452" t="s">
        <v>31</v>
      </c>
      <c r="R16" s="453"/>
      <c r="S16" s="453"/>
      <c r="T16" s="453"/>
      <c r="U16" s="453"/>
      <c r="V16" s="454"/>
      <c r="W16" s="455" t="s">
        <v>32</v>
      </c>
      <c r="X16" s="453"/>
      <c r="Y16" s="453"/>
      <c r="Z16" s="453"/>
      <c r="AA16" s="453"/>
      <c r="AB16" s="456"/>
    </row>
    <row r="17" spans="1:40" ht="27" customHeight="1" x14ac:dyDescent="0.25">
      <c r="A17" s="175"/>
      <c r="B17" s="167"/>
      <c r="C17" s="167"/>
      <c r="D17" s="176"/>
      <c r="E17" s="176"/>
      <c r="F17" s="176"/>
      <c r="G17" s="176"/>
      <c r="H17" s="176"/>
      <c r="I17" s="176"/>
      <c r="J17" s="176"/>
      <c r="K17" s="176"/>
      <c r="L17" s="176"/>
      <c r="M17" s="167"/>
      <c r="N17" s="167"/>
      <c r="O17" s="167"/>
      <c r="P17" s="167"/>
      <c r="Q17" s="427" t="s">
        <v>33</v>
      </c>
      <c r="R17" s="428"/>
      <c r="S17" s="429"/>
      <c r="T17" s="430" t="s">
        <v>34</v>
      </c>
      <c r="U17" s="428"/>
      <c r="V17" s="429"/>
      <c r="W17" s="430" t="s">
        <v>33</v>
      </c>
      <c r="X17" s="428"/>
      <c r="Y17" s="429"/>
      <c r="Z17" s="430" t="s">
        <v>34</v>
      </c>
      <c r="AA17" s="428"/>
      <c r="AB17" s="431"/>
      <c r="AC17" s="250"/>
      <c r="AD17" s="250"/>
    </row>
    <row r="18" spans="1:40" ht="18" customHeight="1" thickBot="1" x14ac:dyDescent="0.3">
      <c r="A18" s="166"/>
      <c r="B18" s="235"/>
      <c r="C18" s="176"/>
      <c r="D18" s="176"/>
      <c r="E18" s="176"/>
      <c r="F18" s="176"/>
      <c r="G18" s="251"/>
      <c r="H18" s="251"/>
      <c r="I18" s="251"/>
      <c r="J18" s="251"/>
      <c r="K18" s="251"/>
      <c r="L18" s="251"/>
      <c r="M18" s="176"/>
      <c r="N18" s="176"/>
      <c r="O18" s="176"/>
      <c r="P18" s="176"/>
      <c r="Q18" s="432">
        <v>26471115</v>
      </c>
      <c r="R18" s="433"/>
      <c r="S18" s="434"/>
      <c r="T18" s="435">
        <v>26471115</v>
      </c>
      <c r="U18" s="433"/>
      <c r="V18" s="434"/>
      <c r="W18" s="435">
        <v>784242105</v>
      </c>
      <c r="X18" s="433"/>
      <c r="Y18" s="434"/>
      <c r="Z18" s="435">
        <v>775554060</v>
      </c>
      <c r="AA18" s="433"/>
      <c r="AB18" s="436"/>
      <c r="AC18" s="304">
        <f>+Z18/W18</f>
        <v>0.98892173100040326</v>
      </c>
      <c r="AD18" s="252"/>
    </row>
    <row r="19" spans="1:40" ht="7.5" customHeight="1" thickBot="1" x14ac:dyDescent="0.3">
      <c r="A19" s="166"/>
      <c r="B19" s="235"/>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67"/>
      <c r="AB19" s="168"/>
    </row>
    <row r="20" spans="1:40" ht="17.25" customHeight="1" x14ac:dyDescent="0.25">
      <c r="A20" s="437" t="s">
        <v>35</v>
      </c>
      <c r="B20" s="438"/>
      <c r="C20" s="439"/>
      <c r="D20" s="439"/>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40"/>
    </row>
    <row r="21" spans="1:40" ht="15" customHeight="1" x14ac:dyDescent="0.25">
      <c r="A21" s="379" t="s">
        <v>36</v>
      </c>
      <c r="B21" s="423" t="s">
        <v>37</v>
      </c>
      <c r="C21" s="424"/>
      <c r="D21" s="382" t="s">
        <v>38</v>
      </c>
      <c r="E21" s="383"/>
      <c r="F21" s="383"/>
      <c r="G21" s="383"/>
      <c r="H21" s="383"/>
      <c r="I21" s="383"/>
      <c r="J21" s="383"/>
      <c r="K21" s="383"/>
      <c r="L21" s="383"/>
      <c r="M21" s="383"/>
      <c r="N21" s="383"/>
      <c r="O21" s="425"/>
      <c r="P21" s="381" t="s">
        <v>39</v>
      </c>
      <c r="Q21" s="381" t="s">
        <v>40</v>
      </c>
      <c r="R21" s="381"/>
      <c r="S21" s="381"/>
      <c r="T21" s="381"/>
      <c r="U21" s="381"/>
      <c r="V21" s="381"/>
      <c r="W21" s="381"/>
      <c r="X21" s="381"/>
      <c r="Y21" s="381"/>
      <c r="Z21" s="381"/>
      <c r="AA21" s="381"/>
      <c r="AB21" s="426"/>
    </row>
    <row r="22" spans="1:40" ht="27" customHeight="1" x14ac:dyDescent="0.25">
      <c r="A22" s="422"/>
      <c r="B22" s="389"/>
      <c r="C22" s="376"/>
      <c r="D22" s="382" t="s">
        <v>26</v>
      </c>
      <c r="E22" s="383"/>
      <c r="F22" s="425"/>
      <c r="G22" s="382" t="s">
        <v>27</v>
      </c>
      <c r="H22" s="383"/>
      <c r="I22" s="425"/>
      <c r="J22" s="382" t="s">
        <v>28</v>
      </c>
      <c r="K22" s="383"/>
      <c r="L22" s="425"/>
      <c r="M22" s="382" t="s">
        <v>29</v>
      </c>
      <c r="N22" s="383"/>
      <c r="O22" s="425"/>
      <c r="P22" s="425"/>
      <c r="Q22" s="381"/>
      <c r="R22" s="381"/>
      <c r="S22" s="381"/>
      <c r="T22" s="381"/>
      <c r="U22" s="381"/>
      <c r="V22" s="381"/>
      <c r="W22" s="381"/>
      <c r="X22" s="381"/>
      <c r="Y22" s="381"/>
      <c r="Z22" s="381"/>
      <c r="AA22" s="381"/>
      <c r="AB22" s="426"/>
    </row>
    <row r="23" spans="1:40" x14ac:dyDescent="0.25">
      <c r="A23" s="395" t="str">
        <f>+C13</f>
        <v>Elaborar e implementar 3 lineamientos con enfoques de derechos de las mujeres, de género y diferencial</v>
      </c>
      <c r="B23" s="397"/>
      <c r="C23" s="398"/>
      <c r="D23" s="401"/>
      <c r="E23" s="402"/>
      <c r="F23" s="403"/>
      <c r="G23" s="407"/>
      <c r="H23" s="408"/>
      <c r="I23" s="409"/>
      <c r="J23" s="407"/>
      <c r="K23" s="408"/>
      <c r="L23" s="409"/>
      <c r="M23" s="407" t="s">
        <v>14</v>
      </c>
      <c r="N23" s="408"/>
      <c r="O23" s="409"/>
      <c r="P23" s="413"/>
      <c r="Q23" s="415" t="s">
        <v>243</v>
      </c>
      <c r="R23" s="415"/>
      <c r="S23" s="415"/>
      <c r="T23" s="415"/>
      <c r="U23" s="415"/>
      <c r="V23" s="415"/>
      <c r="W23" s="415"/>
      <c r="X23" s="415"/>
      <c r="Y23" s="415"/>
      <c r="Z23" s="415"/>
      <c r="AA23" s="415"/>
      <c r="AB23" s="416"/>
    </row>
    <row r="24" spans="1:40" x14ac:dyDescent="0.25">
      <c r="A24" s="395"/>
      <c r="B24" s="399"/>
      <c r="C24" s="400"/>
      <c r="D24" s="404"/>
      <c r="E24" s="405"/>
      <c r="F24" s="406"/>
      <c r="G24" s="410"/>
      <c r="H24" s="411"/>
      <c r="I24" s="412"/>
      <c r="J24" s="410"/>
      <c r="K24" s="411"/>
      <c r="L24" s="412"/>
      <c r="M24" s="410"/>
      <c r="N24" s="411"/>
      <c r="O24" s="412"/>
      <c r="P24" s="414"/>
      <c r="Q24" s="415"/>
      <c r="R24" s="415"/>
      <c r="S24" s="415"/>
      <c r="T24" s="415"/>
      <c r="U24" s="415"/>
      <c r="V24" s="415"/>
      <c r="W24" s="415"/>
      <c r="X24" s="415"/>
      <c r="Y24" s="415"/>
      <c r="Z24" s="415"/>
      <c r="AA24" s="415"/>
      <c r="AB24" s="416"/>
    </row>
    <row r="25" spans="1:40" ht="35.25" customHeight="1" x14ac:dyDescent="0.25">
      <c r="A25" s="395"/>
      <c r="B25" s="399"/>
      <c r="C25" s="400"/>
      <c r="D25" s="404"/>
      <c r="E25" s="405"/>
      <c r="F25" s="406"/>
      <c r="G25" s="410"/>
      <c r="H25" s="411"/>
      <c r="I25" s="412"/>
      <c r="J25" s="410"/>
      <c r="K25" s="411"/>
      <c r="L25" s="412"/>
      <c r="M25" s="410"/>
      <c r="N25" s="411"/>
      <c r="O25" s="412"/>
      <c r="P25" s="414"/>
      <c r="Q25" s="415"/>
      <c r="R25" s="415"/>
      <c r="S25" s="415"/>
      <c r="T25" s="415"/>
      <c r="U25" s="415"/>
      <c r="V25" s="415"/>
      <c r="W25" s="415"/>
      <c r="X25" s="415"/>
      <c r="Y25" s="415"/>
      <c r="Z25" s="415"/>
      <c r="AA25" s="415"/>
      <c r="AB25" s="416"/>
    </row>
    <row r="26" spans="1:40" ht="50.25" customHeight="1" thickBot="1" x14ac:dyDescent="0.3">
      <c r="A26" s="396"/>
      <c r="B26" s="399"/>
      <c r="C26" s="400"/>
      <c r="D26" s="404"/>
      <c r="E26" s="405"/>
      <c r="F26" s="406"/>
      <c r="G26" s="410"/>
      <c r="H26" s="411"/>
      <c r="I26" s="412"/>
      <c r="J26" s="410"/>
      <c r="K26" s="411"/>
      <c r="L26" s="412"/>
      <c r="M26" s="410"/>
      <c r="N26" s="411"/>
      <c r="O26" s="412"/>
      <c r="P26" s="414"/>
      <c r="Q26" s="417"/>
      <c r="R26" s="417"/>
      <c r="S26" s="417"/>
      <c r="T26" s="417"/>
      <c r="U26" s="417"/>
      <c r="V26" s="417"/>
      <c r="W26" s="417"/>
      <c r="X26" s="417"/>
      <c r="Y26" s="417"/>
      <c r="Z26" s="417"/>
      <c r="AA26" s="417"/>
      <c r="AB26" s="418"/>
    </row>
    <row r="27" spans="1:40" ht="51.75" customHeight="1" x14ac:dyDescent="0.25">
      <c r="A27" s="419"/>
      <c r="B27" s="420"/>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1"/>
    </row>
    <row r="28" spans="1:40" ht="36.75" customHeight="1" x14ac:dyDescent="0.3">
      <c r="A28" s="379" t="s">
        <v>36</v>
      </c>
      <c r="B28" s="381" t="s">
        <v>41</v>
      </c>
      <c r="C28" s="381" t="s">
        <v>37</v>
      </c>
      <c r="D28" s="381" t="s">
        <v>42</v>
      </c>
      <c r="E28" s="381"/>
      <c r="F28" s="381"/>
      <c r="G28" s="381"/>
      <c r="H28" s="381"/>
      <c r="I28" s="381"/>
      <c r="J28" s="381"/>
      <c r="K28" s="381"/>
      <c r="L28" s="381"/>
      <c r="M28" s="381"/>
      <c r="N28" s="381"/>
      <c r="O28" s="381"/>
      <c r="P28" s="381"/>
      <c r="Q28" s="381" t="s">
        <v>43</v>
      </c>
      <c r="R28" s="381"/>
      <c r="S28" s="381"/>
      <c r="T28" s="381"/>
      <c r="U28" s="381"/>
      <c r="V28" s="381"/>
      <c r="W28" s="381"/>
      <c r="X28" s="381"/>
      <c r="Y28" s="381"/>
      <c r="Z28" s="381"/>
      <c r="AA28" s="381"/>
      <c r="AB28" s="381"/>
      <c r="AE28" s="253"/>
      <c r="AF28" s="253"/>
      <c r="AG28" s="253"/>
      <c r="AH28" s="253"/>
      <c r="AI28" s="253"/>
      <c r="AJ28" s="253"/>
      <c r="AK28" s="253"/>
      <c r="AL28" s="253"/>
      <c r="AM28" s="253"/>
      <c r="AN28" s="254"/>
    </row>
    <row r="29" spans="1:40" ht="25.5" customHeight="1" x14ac:dyDescent="0.3">
      <c r="A29" s="379"/>
      <c r="B29" s="381"/>
      <c r="C29" s="388"/>
      <c r="D29" s="233" t="s">
        <v>44</v>
      </c>
      <c r="E29" s="233" t="s">
        <v>45</v>
      </c>
      <c r="F29" s="233" t="s">
        <v>46</v>
      </c>
      <c r="G29" s="233" t="s">
        <v>47</v>
      </c>
      <c r="H29" s="233" t="s">
        <v>48</v>
      </c>
      <c r="I29" s="233" t="s">
        <v>49</v>
      </c>
      <c r="J29" s="233" t="s">
        <v>50</v>
      </c>
      <c r="K29" s="233" t="s">
        <v>51</v>
      </c>
      <c r="L29" s="233" t="s">
        <v>52</v>
      </c>
      <c r="M29" s="233" t="s">
        <v>53</v>
      </c>
      <c r="N29" s="233" t="s">
        <v>54</v>
      </c>
      <c r="O29" s="233" t="s">
        <v>55</v>
      </c>
      <c r="P29" s="233" t="s">
        <v>39</v>
      </c>
      <c r="Q29" s="389" t="s">
        <v>56</v>
      </c>
      <c r="R29" s="390"/>
      <c r="S29" s="390"/>
      <c r="T29" s="376"/>
      <c r="U29" s="389" t="s">
        <v>57</v>
      </c>
      <c r="V29" s="390"/>
      <c r="W29" s="390"/>
      <c r="X29" s="376"/>
      <c r="Y29" s="389" t="s">
        <v>58</v>
      </c>
      <c r="Z29" s="390"/>
      <c r="AA29" s="390"/>
      <c r="AB29" s="391"/>
      <c r="AE29" s="253"/>
      <c r="AF29" s="253"/>
      <c r="AG29" s="253"/>
      <c r="AH29" s="253"/>
      <c r="AI29" s="253"/>
      <c r="AJ29" s="253"/>
      <c r="AK29" s="253"/>
      <c r="AL29" s="253"/>
      <c r="AM29" s="253"/>
      <c r="AN29" s="254"/>
    </row>
    <row r="30" spans="1:40" ht="401.25" customHeight="1" thickBot="1" x14ac:dyDescent="0.35">
      <c r="A30" s="255" t="str">
        <f>+C13</f>
        <v>Elaborar e implementar 3 lineamientos con enfoques de derechos de las mujeres, de género y diferencial</v>
      </c>
      <c r="B30" s="178">
        <f>+B34+B37+B40+B43+B46</f>
        <v>0.12000000000000001</v>
      </c>
      <c r="C30" s="117">
        <f>+U13</f>
        <v>0.875</v>
      </c>
      <c r="D30" s="143">
        <f>+D70</f>
        <v>4.010416666666667E-2</v>
      </c>
      <c r="E30" s="143">
        <f t="shared" ref="E30:O30" si="0">+E70</f>
        <v>5.1041666666666673E-2</v>
      </c>
      <c r="F30" s="143">
        <f t="shared" si="0"/>
        <v>6.3437499999999994E-2</v>
      </c>
      <c r="G30" s="143">
        <f t="shared" si="0"/>
        <v>6.3437499999999994E-2</v>
      </c>
      <c r="H30" s="143">
        <f t="shared" si="0"/>
        <v>7.0729166666666662E-2</v>
      </c>
      <c r="I30" s="143">
        <f t="shared" si="0"/>
        <v>5.8333333333333327E-2</v>
      </c>
      <c r="J30" s="143">
        <f t="shared" si="0"/>
        <v>5.1041666666666673E-2</v>
      </c>
      <c r="K30" s="143">
        <f t="shared" si="0"/>
        <v>5.1770833333333328E-2</v>
      </c>
      <c r="L30" s="143">
        <f t="shared" si="0"/>
        <v>3.7187499999999998E-2</v>
      </c>
      <c r="M30" s="143">
        <f t="shared" si="0"/>
        <v>6.2708333333333338E-2</v>
      </c>
      <c r="N30" s="143">
        <f t="shared" si="0"/>
        <v>0.11593750000000003</v>
      </c>
      <c r="O30" s="143">
        <f t="shared" si="0"/>
        <v>0.15458333333333335</v>
      </c>
      <c r="P30" s="129">
        <f>SUM(D30:O30)</f>
        <v>0.8203125</v>
      </c>
      <c r="Q30" s="392" t="s">
        <v>263</v>
      </c>
      <c r="R30" s="393"/>
      <c r="S30" s="393"/>
      <c r="T30" s="394"/>
      <c r="U30" s="392" t="s">
        <v>262</v>
      </c>
      <c r="V30" s="393"/>
      <c r="W30" s="393"/>
      <c r="X30" s="394"/>
      <c r="Y30" s="392" t="s">
        <v>261</v>
      </c>
      <c r="Z30" s="393"/>
      <c r="AA30" s="393"/>
      <c r="AB30" s="394"/>
      <c r="AC30" s="256">
        <f>+P30/C30</f>
        <v>0.9375</v>
      </c>
      <c r="AE30" s="253"/>
      <c r="AF30" s="253"/>
      <c r="AG30" s="253"/>
      <c r="AH30" s="253"/>
      <c r="AI30" s="253"/>
      <c r="AJ30" s="253"/>
      <c r="AK30" s="253"/>
      <c r="AL30" s="253"/>
      <c r="AM30" s="253"/>
      <c r="AN30" s="254"/>
    </row>
    <row r="31" spans="1:40" ht="18.75" x14ac:dyDescent="0.3">
      <c r="A31" s="375"/>
      <c r="B31" s="376"/>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8"/>
      <c r="AD31" s="257"/>
      <c r="AE31" s="253"/>
      <c r="AF31" s="253"/>
      <c r="AG31" s="253"/>
      <c r="AH31" s="253"/>
      <c r="AI31" s="253"/>
      <c r="AJ31" s="253"/>
      <c r="AK31" s="253"/>
      <c r="AL31" s="253"/>
      <c r="AM31" s="253"/>
      <c r="AN31" s="254"/>
    </row>
    <row r="32" spans="1:40" ht="15" customHeight="1" x14ac:dyDescent="0.3">
      <c r="A32" s="379" t="s">
        <v>59</v>
      </c>
      <c r="B32" s="380" t="s">
        <v>60</v>
      </c>
      <c r="C32" s="381" t="s">
        <v>61</v>
      </c>
      <c r="D32" s="381"/>
      <c r="E32" s="381"/>
      <c r="F32" s="381"/>
      <c r="G32" s="381"/>
      <c r="H32" s="381"/>
      <c r="I32" s="381"/>
      <c r="J32" s="381"/>
      <c r="K32" s="381"/>
      <c r="L32" s="381"/>
      <c r="M32" s="381"/>
      <c r="N32" s="381"/>
      <c r="O32" s="381"/>
      <c r="P32" s="381"/>
      <c r="Q32" s="382" t="s">
        <v>62</v>
      </c>
      <c r="R32" s="383"/>
      <c r="S32" s="383"/>
      <c r="T32" s="383"/>
      <c r="U32" s="383"/>
      <c r="V32" s="383"/>
      <c r="W32" s="383"/>
      <c r="X32" s="383"/>
      <c r="Y32" s="383"/>
      <c r="Z32" s="383"/>
      <c r="AA32" s="383"/>
      <c r="AB32" s="384"/>
      <c r="AE32" s="253"/>
      <c r="AF32" s="253"/>
      <c r="AG32" s="253"/>
      <c r="AH32" s="253"/>
      <c r="AI32" s="253"/>
      <c r="AJ32" s="253"/>
      <c r="AK32" s="253"/>
      <c r="AL32" s="253"/>
      <c r="AM32" s="253"/>
      <c r="AN32" s="254"/>
    </row>
    <row r="33" spans="1:40" ht="25.5" customHeight="1" x14ac:dyDescent="0.3">
      <c r="A33" s="379"/>
      <c r="B33" s="377"/>
      <c r="C33" s="233" t="s">
        <v>63</v>
      </c>
      <c r="D33" s="233" t="s">
        <v>44</v>
      </c>
      <c r="E33" s="233" t="s">
        <v>45</v>
      </c>
      <c r="F33" s="233" t="s">
        <v>46</v>
      </c>
      <c r="G33" s="233" t="s">
        <v>47</v>
      </c>
      <c r="H33" s="233" t="s">
        <v>48</v>
      </c>
      <c r="I33" s="233" t="s">
        <v>49</v>
      </c>
      <c r="J33" s="233" t="s">
        <v>50</v>
      </c>
      <c r="K33" s="233" t="s">
        <v>51</v>
      </c>
      <c r="L33" s="233" t="s">
        <v>52</v>
      </c>
      <c r="M33" s="233" t="s">
        <v>53</v>
      </c>
      <c r="N33" s="233" t="s">
        <v>54</v>
      </c>
      <c r="O33" s="233" t="s">
        <v>55</v>
      </c>
      <c r="P33" s="233" t="s">
        <v>64</v>
      </c>
      <c r="Q33" s="382" t="s">
        <v>65</v>
      </c>
      <c r="R33" s="383"/>
      <c r="S33" s="383"/>
      <c r="T33" s="383"/>
      <c r="U33" s="383"/>
      <c r="V33" s="383"/>
      <c r="W33" s="383"/>
      <c r="X33" s="383"/>
      <c r="Y33" s="383"/>
      <c r="Z33" s="383"/>
      <c r="AA33" s="383"/>
      <c r="AB33" s="384"/>
      <c r="AE33" s="258"/>
      <c r="AF33" s="258"/>
      <c r="AG33" s="258"/>
      <c r="AH33" s="258"/>
      <c r="AI33" s="258"/>
      <c r="AJ33" s="258"/>
      <c r="AK33" s="258"/>
      <c r="AL33" s="258"/>
      <c r="AM33" s="258"/>
      <c r="AN33" s="254"/>
    </row>
    <row r="34" spans="1:40" ht="102" customHeight="1" x14ac:dyDescent="0.3">
      <c r="A34" s="385" t="s">
        <v>66</v>
      </c>
      <c r="B34" s="320">
        <v>0.03</v>
      </c>
      <c r="C34" s="82" t="s">
        <v>67</v>
      </c>
      <c r="D34" s="83">
        <v>0.05</v>
      </c>
      <c r="E34" s="83">
        <v>0.05</v>
      </c>
      <c r="F34" s="83">
        <v>0.09</v>
      </c>
      <c r="G34" s="83">
        <v>0.09</v>
      </c>
      <c r="H34" s="83">
        <v>0.09</v>
      </c>
      <c r="I34" s="83">
        <v>0.09</v>
      </c>
      <c r="J34" s="83">
        <v>0.09</v>
      </c>
      <c r="K34" s="83">
        <v>0.09</v>
      </c>
      <c r="L34" s="83">
        <v>0.09</v>
      </c>
      <c r="M34" s="83">
        <v>0.09</v>
      </c>
      <c r="N34" s="83">
        <v>0.09</v>
      </c>
      <c r="O34" s="83">
        <v>0.09</v>
      </c>
      <c r="P34" s="84">
        <f>SUM(D34:O34)</f>
        <v>0.99999999999999978</v>
      </c>
      <c r="Q34" s="321" t="s">
        <v>241</v>
      </c>
      <c r="R34" s="322"/>
      <c r="S34" s="322"/>
      <c r="T34" s="322"/>
      <c r="U34" s="322"/>
      <c r="V34" s="322"/>
      <c r="W34" s="322"/>
      <c r="X34" s="322"/>
      <c r="Y34" s="322"/>
      <c r="Z34" s="322"/>
      <c r="AA34" s="322"/>
      <c r="AB34" s="323"/>
      <c r="AC34" s="124"/>
      <c r="AE34" s="259"/>
      <c r="AF34" s="259"/>
      <c r="AG34" s="259"/>
      <c r="AH34" s="259"/>
      <c r="AI34" s="259"/>
      <c r="AJ34" s="259"/>
      <c r="AK34" s="259"/>
      <c r="AL34" s="259"/>
      <c r="AM34" s="259"/>
      <c r="AN34" s="254"/>
    </row>
    <row r="35" spans="1:40" ht="102" customHeight="1" x14ac:dyDescent="0.3">
      <c r="A35" s="386"/>
      <c r="B35" s="320"/>
      <c r="C35" s="85" t="s">
        <v>68</v>
      </c>
      <c r="D35" s="86">
        <v>0.05</v>
      </c>
      <c r="E35" s="86">
        <v>0.05</v>
      </c>
      <c r="F35" s="86">
        <v>0.09</v>
      </c>
      <c r="G35" s="86">
        <v>0.09</v>
      </c>
      <c r="H35" s="86">
        <v>0.05</v>
      </c>
      <c r="I35" s="86">
        <v>0.05</v>
      </c>
      <c r="J35" s="86">
        <v>0.05</v>
      </c>
      <c r="K35" s="86">
        <v>0.09</v>
      </c>
      <c r="L35" s="86">
        <v>0.09</v>
      </c>
      <c r="M35" s="156">
        <v>7.0000000000000007E-2</v>
      </c>
      <c r="N35" s="86">
        <v>0.25</v>
      </c>
      <c r="O35" s="86">
        <v>7.0000000000000007E-2</v>
      </c>
      <c r="P35" s="87">
        <f>SUM(D35:O35)</f>
        <v>1</v>
      </c>
      <c r="Q35" s="324"/>
      <c r="R35" s="325"/>
      <c r="S35" s="325"/>
      <c r="T35" s="325"/>
      <c r="U35" s="325"/>
      <c r="V35" s="325"/>
      <c r="W35" s="325"/>
      <c r="X35" s="325"/>
      <c r="Y35" s="325"/>
      <c r="Z35" s="325"/>
      <c r="AA35" s="325"/>
      <c r="AB35" s="326"/>
      <c r="AC35" s="124"/>
      <c r="AE35" s="254"/>
      <c r="AF35" s="254"/>
      <c r="AG35" s="254"/>
      <c r="AH35" s="254"/>
      <c r="AI35" s="254"/>
      <c r="AJ35" s="254"/>
      <c r="AK35" s="254"/>
      <c r="AL35" s="254"/>
      <c r="AM35" s="254"/>
      <c r="AN35" s="254"/>
    </row>
    <row r="36" spans="1:40" ht="27" customHeight="1" x14ac:dyDescent="0.3">
      <c r="A36" s="364"/>
      <c r="B36" s="387"/>
      <c r="C36" s="88"/>
      <c r="D36" s="88"/>
      <c r="E36" s="89"/>
      <c r="F36" s="88"/>
      <c r="G36" s="88"/>
      <c r="H36" s="88"/>
      <c r="I36" s="88"/>
      <c r="J36" s="88"/>
      <c r="K36" s="88"/>
      <c r="L36" s="88"/>
      <c r="M36" s="88"/>
      <c r="N36" s="88"/>
      <c r="O36" s="88"/>
      <c r="P36" s="260"/>
      <c r="Q36" s="327"/>
      <c r="R36" s="328"/>
      <c r="S36" s="328"/>
      <c r="T36" s="328"/>
      <c r="U36" s="328"/>
      <c r="V36" s="328"/>
      <c r="W36" s="328"/>
      <c r="X36" s="328"/>
      <c r="Y36" s="328"/>
      <c r="Z36" s="328"/>
      <c r="AA36" s="328"/>
      <c r="AB36" s="329"/>
      <c r="AC36" s="124"/>
      <c r="AE36" s="254"/>
      <c r="AF36" s="254"/>
      <c r="AG36" s="254"/>
      <c r="AH36" s="254"/>
      <c r="AI36" s="254"/>
      <c r="AJ36" s="254"/>
      <c r="AK36" s="254"/>
      <c r="AL36" s="254"/>
      <c r="AM36" s="254"/>
      <c r="AN36" s="254"/>
    </row>
    <row r="37" spans="1:40" ht="83.25" customHeight="1" x14ac:dyDescent="0.3">
      <c r="A37" s="362" t="s">
        <v>69</v>
      </c>
      <c r="B37" s="320">
        <v>0.03</v>
      </c>
      <c r="C37" s="90" t="s">
        <v>67</v>
      </c>
      <c r="D37" s="83">
        <v>0</v>
      </c>
      <c r="E37" s="83">
        <v>0.05</v>
      </c>
      <c r="F37" s="83">
        <v>0.05</v>
      </c>
      <c r="G37" s="83">
        <v>0.1</v>
      </c>
      <c r="H37" s="83">
        <v>0.1</v>
      </c>
      <c r="I37" s="83">
        <v>0.1</v>
      </c>
      <c r="J37" s="83">
        <v>0.1</v>
      </c>
      <c r="K37" s="83">
        <v>0.1</v>
      </c>
      <c r="L37" s="83">
        <v>0.1</v>
      </c>
      <c r="M37" s="83">
        <v>0.1</v>
      </c>
      <c r="N37" s="83">
        <v>0.1</v>
      </c>
      <c r="O37" s="83">
        <v>0.1</v>
      </c>
      <c r="P37" s="84">
        <f>SUM(D37:O37)</f>
        <v>0.99999999999999989</v>
      </c>
      <c r="Q37" s="321" t="s">
        <v>256</v>
      </c>
      <c r="R37" s="322"/>
      <c r="S37" s="322"/>
      <c r="T37" s="322"/>
      <c r="U37" s="322"/>
      <c r="V37" s="322"/>
      <c r="W37" s="322"/>
      <c r="X37" s="322"/>
      <c r="Y37" s="322"/>
      <c r="Z37" s="322"/>
      <c r="AA37" s="322"/>
      <c r="AB37" s="323"/>
      <c r="AC37" s="124"/>
      <c r="AM37" s="254"/>
      <c r="AN37" s="254"/>
    </row>
    <row r="38" spans="1:40" ht="83.25" customHeight="1" x14ac:dyDescent="0.3">
      <c r="A38" s="363"/>
      <c r="B38" s="320"/>
      <c r="C38" s="91" t="s">
        <v>68</v>
      </c>
      <c r="D38" s="86">
        <v>0</v>
      </c>
      <c r="E38" s="86">
        <v>0.05</v>
      </c>
      <c r="F38" s="86">
        <v>0</v>
      </c>
      <c r="G38" s="86">
        <v>0</v>
      </c>
      <c r="H38" s="86">
        <v>0.04</v>
      </c>
      <c r="I38" s="86">
        <v>0.05</v>
      </c>
      <c r="J38" s="86">
        <v>0.05</v>
      </c>
      <c r="K38" s="86">
        <v>0.08</v>
      </c>
      <c r="L38" s="86">
        <v>0.08</v>
      </c>
      <c r="M38" s="86">
        <v>0.05</v>
      </c>
      <c r="N38" s="86">
        <v>0.08</v>
      </c>
      <c r="O38" s="86">
        <v>0.27</v>
      </c>
      <c r="P38" s="87">
        <f>SUM(D38:O38)</f>
        <v>0.75</v>
      </c>
      <c r="Q38" s="324"/>
      <c r="R38" s="325"/>
      <c r="S38" s="325"/>
      <c r="T38" s="325"/>
      <c r="U38" s="325"/>
      <c r="V38" s="325"/>
      <c r="W38" s="325"/>
      <c r="X38" s="325"/>
      <c r="Y38" s="325"/>
      <c r="Z38" s="325"/>
      <c r="AA38" s="325"/>
      <c r="AB38" s="326"/>
      <c r="AC38" s="124"/>
      <c r="AM38" s="254"/>
      <c r="AN38" s="254"/>
    </row>
    <row r="39" spans="1:40" ht="48.75" customHeight="1" x14ac:dyDescent="0.3">
      <c r="A39" s="364"/>
      <c r="B39" s="365"/>
      <c r="C39" s="88"/>
      <c r="D39" s="88"/>
      <c r="E39" s="89"/>
      <c r="F39" s="88"/>
      <c r="G39" s="88"/>
      <c r="H39" s="88"/>
      <c r="I39" s="88"/>
      <c r="J39" s="88"/>
      <c r="K39" s="88"/>
      <c r="L39" s="88"/>
      <c r="M39" s="88"/>
      <c r="N39" s="88"/>
      <c r="O39" s="88"/>
      <c r="P39" s="260">
        <f>SUM(D39:O39)</f>
        <v>0</v>
      </c>
      <c r="Q39" s="327"/>
      <c r="R39" s="328"/>
      <c r="S39" s="328"/>
      <c r="T39" s="328"/>
      <c r="U39" s="328"/>
      <c r="V39" s="328"/>
      <c r="W39" s="328"/>
      <c r="X39" s="328"/>
      <c r="Y39" s="328"/>
      <c r="Z39" s="328"/>
      <c r="AA39" s="328"/>
      <c r="AB39" s="329"/>
      <c r="AC39" s="124"/>
      <c r="AM39" s="259"/>
      <c r="AN39" s="254"/>
    </row>
    <row r="40" spans="1:40" ht="114" customHeight="1" x14ac:dyDescent="0.25">
      <c r="A40" s="362" t="s">
        <v>70</v>
      </c>
      <c r="B40" s="320">
        <v>0.02</v>
      </c>
      <c r="C40" s="150" t="s">
        <v>67</v>
      </c>
      <c r="D40" s="59">
        <v>0.2</v>
      </c>
      <c r="E40" s="59">
        <v>0.2</v>
      </c>
      <c r="F40" s="59">
        <v>0.2</v>
      </c>
      <c r="G40" s="59">
        <v>0.2</v>
      </c>
      <c r="H40" s="59">
        <v>0.2</v>
      </c>
      <c r="I40" s="59">
        <v>0</v>
      </c>
      <c r="J40" s="59">
        <v>0</v>
      </c>
      <c r="K40" s="59">
        <v>0</v>
      </c>
      <c r="L40" s="59">
        <v>0</v>
      </c>
      <c r="M40" s="59">
        <v>0</v>
      </c>
      <c r="N40" s="59">
        <v>0</v>
      </c>
      <c r="O40" s="59">
        <v>0</v>
      </c>
      <c r="P40" s="126">
        <f t="shared" ref="P40:P41" si="1">SUM(D40:O40)</f>
        <v>1</v>
      </c>
      <c r="Q40" s="366" t="s">
        <v>264</v>
      </c>
      <c r="R40" s="367"/>
      <c r="S40" s="367"/>
      <c r="T40" s="367"/>
      <c r="U40" s="367"/>
      <c r="V40" s="367"/>
      <c r="W40" s="367"/>
      <c r="X40" s="367"/>
      <c r="Y40" s="367"/>
      <c r="Z40" s="367"/>
      <c r="AA40" s="367"/>
      <c r="AB40" s="368"/>
      <c r="AC40" s="124"/>
    </row>
    <row r="41" spans="1:40" ht="114" customHeight="1" x14ac:dyDescent="0.3">
      <c r="A41" s="363"/>
      <c r="B41" s="320"/>
      <c r="C41" s="125" t="s">
        <v>68</v>
      </c>
      <c r="D41" s="11">
        <v>0.2</v>
      </c>
      <c r="E41" s="11">
        <v>0.2</v>
      </c>
      <c r="F41" s="11">
        <v>0.2</v>
      </c>
      <c r="G41" s="11">
        <v>0.2</v>
      </c>
      <c r="H41" s="11">
        <v>0.15</v>
      </c>
      <c r="I41" s="11">
        <v>0.05</v>
      </c>
      <c r="J41" s="11">
        <v>0</v>
      </c>
      <c r="K41" s="11">
        <v>0</v>
      </c>
      <c r="L41" s="58">
        <v>0</v>
      </c>
      <c r="M41" s="58">
        <v>0</v>
      </c>
      <c r="N41" s="58">
        <v>0</v>
      </c>
      <c r="O41" s="58">
        <v>0</v>
      </c>
      <c r="P41" s="126">
        <f t="shared" si="1"/>
        <v>1</v>
      </c>
      <c r="Q41" s="369"/>
      <c r="R41" s="370"/>
      <c r="S41" s="370"/>
      <c r="T41" s="370"/>
      <c r="U41" s="370"/>
      <c r="V41" s="370"/>
      <c r="W41" s="370"/>
      <c r="X41" s="370"/>
      <c r="Y41" s="370"/>
      <c r="Z41" s="370"/>
      <c r="AA41" s="370"/>
      <c r="AB41" s="371"/>
      <c r="AC41" s="124"/>
      <c r="AN41" s="254"/>
    </row>
    <row r="42" spans="1:40" ht="27" customHeight="1" x14ac:dyDescent="0.25">
      <c r="A42" s="330" t="s">
        <v>71</v>
      </c>
      <c r="B42" s="331"/>
      <c r="C42" s="88"/>
      <c r="D42" s="60"/>
      <c r="E42" s="60"/>
      <c r="F42" s="60"/>
      <c r="G42" s="60"/>
      <c r="H42" s="60"/>
      <c r="I42" s="60">
        <v>1</v>
      </c>
      <c r="J42" s="60"/>
      <c r="K42" s="60"/>
      <c r="L42" s="60"/>
      <c r="M42" s="60"/>
      <c r="N42" s="60"/>
      <c r="O42" s="60"/>
      <c r="P42" s="284">
        <f>SUM(D42:O42)</f>
        <v>1</v>
      </c>
      <c r="Q42" s="372"/>
      <c r="R42" s="373"/>
      <c r="S42" s="373"/>
      <c r="T42" s="373"/>
      <c r="U42" s="373"/>
      <c r="V42" s="373"/>
      <c r="W42" s="373"/>
      <c r="X42" s="373"/>
      <c r="Y42" s="373"/>
      <c r="Z42" s="373"/>
      <c r="AA42" s="373"/>
      <c r="AB42" s="374"/>
      <c r="AC42" s="124"/>
    </row>
    <row r="43" spans="1:40" ht="163.5" customHeight="1" x14ac:dyDescent="0.25">
      <c r="A43" s="318" t="s">
        <v>72</v>
      </c>
      <c r="B43" s="320">
        <v>0.02</v>
      </c>
      <c r="C43" s="150" t="s">
        <v>67</v>
      </c>
      <c r="D43" s="59">
        <v>0</v>
      </c>
      <c r="E43" s="59">
        <v>0</v>
      </c>
      <c r="F43" s="59">
        <v>0.1</v>
      </c>
      <c r="G43" s="59">
        <v>0.1</v>
      </c>
      <c r="H43" s="59">
        <v>0.2</v>
      </c>
      <c r="I43" s="59">
        <v>0.2</v>
      </c>
      <c r="J43" s="59">
        <v>0.2</v>
      </c>
      <c r="K43" s="59">
        <v>0.2</v>
      </c>
      <c r="L43" s="59">
        <v>0</v>
      </c>
      <c r="M43" s="59">
        <v>0</v>
      </c>
      <c r="N43" s="59">
        <v>0</v>
      </c>
      <c r="O43" s="59">
        <v>0</v>
      </c>
      <c r="P43" s="126">
        <f t="shared" ref="P43:P48" si="2">SUM(D43:O43)</f>
        <v>1</v>
      </c>
      <c r="Q43" s="321" t="s">
        <v>265</v>
      </c>
      <c r="R43" s="322"/>
      <c r="S43" s="322"/>
      <c r="T43" s="322"/>
      <c r="U43" s="322"/>
      <c r="V43" s="322"/>
      <c r="W43" s="322"/>
      <c r="X43" s="322"/>
      <c r="Y43" s="322"/>
      <c r="Z43" s="322"/>
      <c r="AA43" s="322"/>
      <c r="AB43" s="323"/>
      <c r="AC43" s="124"/>
    </row>
    <row r="44" spans="1:40" ht="163.5" customHeight="1" x14ac:dyDescent="0.25">
      <c r="A44" s="319"/>
      <c r="B44" s="320"/>
      <c r="C44" s="125" t="s">
        <v>68</v>
      </c>
      <c r="D44" s="11">
        <v>0</v>
      </c>
      <c r="E44" s="11">
        <v>0</v>
      </c>
      <c r="F44" s="11">
        <v>0.1</v>
      </c>
      <c r="G44" s="11">
        <v>0.1</v>
      </c>
      <c r="H44" s="11">
        <v>0.2</v>
      </c>
      <c r="I44" s="11">
        <v>0.2</v>
      </c>
      <c r="J44" s="11">
        <v>0.2</v>
      </c>
      <c r="K44" s="11">
        <v>0.1</v>
      </c>
      <c r="L44" s="58">
        <v>0</v>
      </c>
      <c r="M44" s="58">
        <v>0</v>
      </c>
      <c r="N44" s="58">
        <v>0</v>
      </c>
      <c r="O44" s="58">
        <v>0.1</v>
      </c>
      <c r="P44" s="126">
        <f t="shared" si="2"/>
        <v>1</v>
      </c>
      <c r="Q44" s="324"/>
      <c r="R44" s="325"/>
      <c r="S44" s="325"/>
      <c r="T44" s="325"/>
      <c r="U44" s="325"/>
      <c r="V44" s="325"/>
      <c r="W44" s="325"/>
      <c r="X44" s="325"/>
      <c r="Y44" s="325"/>
      <c r="Z44" s="325"/>
      <c r="AA44" s="325"/>
      <c r="AB44" s="326"/>
      <c r="AC44" s="124"/>
    </row>
    <row r="45" spans="1:40" ht="27" customHeight="1" x14ac:dyDescent="0.25">
      <c r="A45" s="330" t="s">
        <v>71</v>
      </c>
      <c r="B45" s="331"/>
      <c r="C45" s="88"/>
      <c r="D45" s="60"/>
      <c r="E45" s="60"/>
      <c r="F45" s="60"/>
      <c r="G45" s="60"/>
      <c r="H45" s="60"/>
      <c r="I45" s="60"/>
      <c r="J45" s="60"/>
      <c r="K45" s="60"/>
      <c r="L45" s="60"/>
      <c r="M45" s="60"/>
      <c r="N45" s="60"/>
      <c r="O45" s="60"/>
      <c r="P45" s="261">
        <f t="shared" si="2"/>
        <v>0</v>
      </c>
      <c r="Q45" s="327"/>
      <c r="R45" s="328"/>
      <c r="S45" s="328"/>
      <c r="T45" s="328"/>
      <c r="U45" s="328"/>
      <c r="V45" s="328"/>
      <c r="W45" s="328"/>
      <c r="X45" s="328"/>
      <c r="Y45" s="328"/>
      <c r="Z45" s="328"/>
      <c r="AA45" s="328"/>
      <c r="AB45" s="329"/>
      <c r="AC45" s="124"/>
    </row>
    <row r="46" spans="1:40" ht="70.5" customHeight="1" x14ac:dyDescent="0.25">
      <c r="A46" s="318" t="s">
        <v>73</v>
      </c>
      <c r="B46" s="320">
        <v>0.02</v>
      </c>
      <c r="C46" s="150" t="s">
        <v>67</v>
      </c>
      <c r="D46" s="59">
        <v>0</v>
      </c>
      <c r="E46" s="59">
        <v>0</v>
      </c>
      <c r="F46" s="59">
        <v>0</v>
      </c>
      <c r="G46" s="59">
        <v>0</v>
      </c>
      <c r="H46" s="59">
        <v>0</v>
      </c>
      <c r="I46" s="59">
        <v>0</v>
      </c>
      <c r="J46" s="59">
        <v>0</v>
      </c>
      <c r="K46" s="59">
        <v>0.25</v>
      </c>
      <c r="L46" s="59">
        <v>0.25</v>
      </c>
      <c r="M46" s="59">
        <v>0.25</v>
      </c>
      <c r="N46" s="59">
        <v>0.25</v>
      </c>
      <c r="O46" s="59">
        <v>0</v>
      </c>
      <c r="P46" s="126">
        <f t="shared" si="2"/>
        <v>1</v>
      </c>
      <c r="Q46" s="321" t="s">
        <v>266</v>
      </c>
      <c r="R46" s="322"/>
      <c r="S46" s="322"/>
      <c r="T46" s="322"/>
      <c r="U46" s="322"/>
      <c r="V46" s="322"/>
      <c r="W46" s="322"/>
      <c r="X46" s="322"/>
      <c r="Y46" s="322"/>
      <c r="Z46" s="322"/>
      <c r="AA46" s="322"/>
      <c r="AB46" s="323"/>
      <c r="AC46" s="124"/>
    </row>
    <row r="47" spans="1:40" ht="70.5" customHeight="1" x14ac:dyDescent="0.25">
      <c r="A47" s="319"/>
      <c r="B47" s="320"/>
      <c r="C47" s="125" t="s">
        <v>68</v>
      </c>
      <c r="D47" s="11">
        <v>0</v>
      </c>
      <c r="E47" s="11">
        <v>0</v>
      </c>
      <c r="F47" s="11">
        <v>0</v>
      </c>
      <c r="G47" s="11">
        <v>0</v>
      </c>
      <c r="H47" s="11">
        <v>0</v>
      </c>
      <c r="I47" s="11">
        <v>0</v>
      </c>
      <c r="J47" s="11">
        <v>0</v>
      </c>
      <c r="K47" s="58">
        <v>0</v>
      </c>
      <c r="L47" s="58">
        <v>0</v>
      </c>
      <c r="M47" s="58">
        <v>0.25</v>
      </c>
      <c r="N47" s="58">
        <v>0.3</v>
      </c>
      <c r="O47" s="58">
        <v>0.45</v>
      </c>
      <c r="P47" s="126">
        <f t="shared" si="2"/>
        <v>1</v>
      </c>
      <c r="Q47" s="324"/>
      <c r="R47" s="325"/>
      <c r="S47" s="325"/>
      <c r="T47" s="325"/>
      <c r="U47" s="325"/>
      <c r="V47" s="325"/>
      <c r="W47" s="325"/>
      <c r="X47" s="325"/>
      <c r="Y47" s="325"/>
      <c r="Z47" s="325"/>
      <c r="AA47" s="325"/>
      <c r="AB47" s="326"/>
      <c r="AC47" s="124"/>
    </row>
    <row r="48" spans="1:40" ht="27" customHeight="1" x14ac:dyDescent="0.25">
      <c r="A48" s="330" t="s">
        <v>74</v>
      </c>
      <c r="B48" s="331"/>
      <c r="C48" s="88"/>
      <c r="D48" s="60"/>
      <c r="E48" s="60"/>
      <c r="F48" s="60"/>
      <c r="G48" s="60"/>
      <c r="H48" s="60"/>
      <c r="I48" s="60"/>
      <c r="J48" s="60"/>
      <c r="K48" s="60"/>
      <c r="L48" s="60"/>
      <c r="M48" s="60"/>
      <c r="N48" s="60"/>
      <c r="O48" s="60"/>
      <c r="P48" s="261">
        <f t="shared" si="2"/>
        <v>0</v>
      </c>
      <c r="Q48" s="327"/>
      <c r="R48" s="328"/>
      <c r="S48" s="328"/>
      <c r="T48" s="328"/>
      <c r="U48" s="328"/>
      <c r="V48" s="328"/>
      <c r="W48" s="328"/>
      <c r="X48" s="328"/>
      <c r="Y48" s="328"/>
      <c r="Z48" s="328"/>
      <c r="AA48" s="328"/>
      <c r="AB48" s="329"/>
      <c r="AC48" s="124"/>
    </row>
    <row r="49" spans="1:28" ht="17.25" customHeight="1" x14ac:dyDescent="0.25">
      <c r="A49" s="175"/>
      <c r="B49" s="167"/>
      <c r="C49" s="167"/>
      <c r="D49" s="167"/>
      <c r="E49" s="167"/>
      <c r="F49" s="167"/>
      <c r="G49" s="167"/>
      <c r="H49" s="167"/>
      <c r="I49" s="167"/>
      <c r="J49" s="167"/>
      <c r="K49" s="167"/>
      <c r="L49" s="167"/>
      <c r="M49" s="167"/>
      <c r="N49" s="167"/>
      <c r="O49" s="167"/>
      <c r="P49" s="167"/>
      <c r="Q49" s="167"/>
      <c r="R49" s="167"/>
      <c r="S49" s="167"/>
      <c r="T49" s="167"/>
      <c r="U49" s="167"/>
      <c r="V49" s="167"/>
      <c r="W49" s="167"/>
      <c r="X49" s="179"/>
      <c r="Y49" s="167"/>
      <c r="Z49" s="167"/>
      <c r="AA49" s="167"/>
      <c r="AB49" s="168"/>
    </row>
    <row r="50" spans="1:28" ht="27" hidden="1" customHeight="1" x14ac:dyDescent="0.25">
      <c r="A50" s="332" t="s">
        <v>75</v>
      </c>
      <c r="B50" s="335" t="s">
        <v>76</v>
      </c>
      <c r="C50" s="336"/>
      <c r="D50" s="336"/>
      <c r="E50" s="336"/>
      <c r="F50" s="336"/>
      <c r="G50" s="337"/>
      <c r="H50" s="338" t="s">
        <v>77</v>
      </c>
      <c r="I50" s="339"/>
      <c r="J50" s="339"/>
      <c r="K50" s="339"/>
      <c r="L50" s="339"/>
      <c r="M50" s="339"/>
      <c r="N50" s="335" t="s">
        <v>78</v>
      </c>
      <c r="O50" s="336"/>
      <c r="P50" s="336"/>
      <c r="Q50" s="336"/>
      <c r="R50" s="336"/>
      <c r="S50" s="337"/>
      <c r="T50" s="344" t="s">
        <v>79</v>
      </c>
      <c r="U50" s="345"/>
      <c r="V50" s="345"/>
      <c r="W50" s="346"/>
      <c r="X50" s="335" t="s">
        <v>80</v>
      </c>
      <c r="Y50" s="336"/>
      <c r="Z50" s="336"/>
      <c r="AA50" s="336"/>
      <c r="AB50" s="353"/>
    </row>
    <row r="51" spans="1:28" ht="27" hidden="1" customHeight="1" x14ac:dyDescent="0.25">
      <c r="A51" s="333"/>
      <c r="B51" s="354" t="s">
        <v>81</v>
      </c>
      <c r="C51" s="355"/>
      <c r="D51" s="355"/>
      <c r="E51" s="355"/>
      <c r="F51" s="355"/>
      <c r="G51" s="356"/>
      <c r="H51" s="340"/>
      <c r="I51" s="341"/>
      <c r="J51" s="341"/>
      <c r="K51" s="341"/>
      <c r="L51" s="341"/>
      <c r="M51" s="341"/>
      <c r="N51" s="354" t="s">
        <v>82</v>
      </c>
      <c r="O51" s="355"/>
      <c r="P51" s="355"/>
      <c r="Q51" s="355"/>
      <c r="R51" s="355"/>
      <c r="S51" s="356"/>
      <c r="T51" s="347"/>
      <c r="U51" s="348"/>
      <c r="V51" s="348"/>
      <c r="W51" s="349"/>
      <c r="X51" s="354" t="s">
        <v>83</v>
      </c>
      <c r="Y51" s="355"/>
      <c r="Z51" s="355"/>
      <c r="AA51" s="355"/>
      <c r="AB51" s="357"/>
    </row>
    <row r="52" spans="1:28" ht="27" hidden="1" customHeight="1" thickBot="1" x14ac:dyDescent="0.3">
      <c r="A52" s="334"/>
      <c r="B52" s="358" t="s">
        <v>84</v>
      </c>
      <c r="C52" s="359"/>
      <c r="D52" s="359"/>
      <c r="E52" s="359"/>
      <c r="F52" s="359"/>
      <c r="G52" s="360"/>
      <c r="H52" s="342"/>
      <c r="I52" s="343"/>
      <c r="J52" s="343"/>
      <c r="K52" s="343"/>
      <c r="L52" s="343"/>
      <c r="M52" s="343"/>
      <c r="N52" s="358" t="s">
        <v>85</v>
      </c>
      <c r="O52" s="359"/>
      <c r="P52" s="359"/>
      <c r="Q52" s="359"/>
      <c r="R52" s="359"/>
      <c r="S52" s="360"/>
      <c r="T52" s="350"/>
      <c r="U52" s="351"/>
      <c r="V52" s="351"/>
      <c r="W52" s="352"/>
      <c r="X52" s="358" t="s">
        <v>86</v>
      </c>
      <c r="Y52" s="359"/>
      <c r="Z52" s="359"/>
      <c r="AA52" s="359"/>
      <c r="AB52" s="361"/>
    </row>
    <row r="53" spans="1:28" x14ac:dyDescent="0.25">
      <c r="G53" s="262"/>
    </row>
    <row r="54" spans="1:28" x14ac:dyDescent="0.25">
      <c r="F54" s="263"/>
      <c r="G54" s="264"/>
    </row>
    <row r="57" spans="1:28" s="265" customFormat="1" ht="22.35" customHeight="1" x14ac:dyDescent="0.2">
      <c r="A57" s="313" t="s">
        <v>59</v>
      </c>
      <c r="B57" s="313" t="s">
        <v>60</v>
      </c>
      <c r="C57" s="315" t="s">
        <v>61</v>
      </c>
      <c r="D57" s="316"/>
      <c r="E57" s="316"/>
      <c r="F57" s="316"/>
      <c r="G57" s="316"/>
      <c r="H57" s="316"/>
      <c r="I57" s="316"/>
      <c r="J57" s="316"/>
      <c r="K57" s="316"/>
      <c r="L57" s="316"/>
      <c r="M57" s="316"/>
      <c r="N57" s="316"/>
      <c r="O57" s="316"/>
      <c r="P57" s="317"/>
    </row>
    <row r="58" spans="1:28" s="265" customFormat="1" ht="22.35" customHeight="1" x14ac:dyDescent="0.2">
      <c r="A58" s="314"/>
      <c r="B58" s="314"/>
      <c r="C58" s="118" t="s">
        <v>63</v>
      </c>
      <c r="D58" s="118" t="s">
        <v>87</v>
      </c>
      <c r="E58" s="118" t="s">
        <v>88</v>
      </c>
      <c r="F58" s="118" t="s">
        <v>89</v>
      </c>
      <c r="G58" s="118" t="s">
        <v>90</v>
      </c>
      <c r="H58" s="118" t="s">
        <v>91</v>
      </c>
      <c r="I58" s="118" t="s">
        <v>92</v>
      </c>
      <c r="J58" s="118" t="s">
        <v>93</v>
      </c>
      <c r="K58" s="118" t="s">
        <v>94</v>
      </c>
      <c r="L58" s="118" t="s">
        <v>95</v>
      </c>
      <c r="M58" s="118" t="s">
        <v>96</v>
      </c>
      <c r="N58" s="118" t="s">
        <v>97</v>
      </c>
      <c r="O58" s="118" t="s">
        <v>98</v>
      </c>
      <c r="P58" s="118" t="s">
        <v>64</v>
      </c>
    </row>
    <row r="59" spans="1:28" s="267" customFormat="1" ht="13.15" customHeight="1" x14ac:dyDescent="0.25">
      <c r="A59" s="311" t="str">
        <f>+A34</f>
        <v>1. Elaborar e implementar el lineamiento para la transversalización del enfoque diferencial para mujeres en los sectores priorizados para la vigencia en articulación con la Dirección de Derechos y Diseño de Política.</v>
      </c>
      <c r="B59" s="311">
        <f>+B34</f>
        <v>0.03</v>
      </c>
      <c r="C59" s="119" t="s">
        <v>67</v>
      </c>
      <c r="D59" s="140">
        <f>+D34*$B$34/$P$34</f>
        <v>1.5000000000000005E-3</v>
      </c>
      <c r="E59" s="140">
        <f t="shared" ref="E59:O60" si="3">+E34*$B$34/$P$34</f>
        <v>1.5000000000000005E-3</v>
      </c>
      <c r="F59" s="140">
        <f t="shared" si="3"/>
        <v>2.7000000000000001E-3</v>
      </c>
      <c r="G59" s="140">
        <f t="shared" si="3"/>
        <v>2.7000000000000001E-3</v>
      </c>
      <c r="H59" s="140">
        <f t="shared" si="3"/>
        <v>2.7000000000000001E-3</v>
      </c>
      <c r="I59" s="140">
        <f t="shared" si="3"/>
        <v>2.7000000000000001E-3</v>
      </c>
      <c r="J59" s="140">
        <f t="shared" si="3"/>
        <v>2.7000000000000001E-3</v>
      </c>
      <c r="K59" s="140">
        <f t="shared" si="3"/>
        <v>2.7000000000000001E-3</v>
      </c>
      <c r="L59" s="140">
        <f t="shared" si="3"/>
        <v>2.7000000000000001E-3</v>
      </c>
      <c r="M59" s="140">
        <f t="shared" si="3"/>
        <v>2.7000000000000001E-3</v>
      </c>
      <c r="N59" s="140">
        <f t="shared" si="3"/>
        <v>2.7000000000000001E-3</v>
      </c>
      <c r="O59" s="140">
        <f t="shared" si="3"/>
        <v>2.7000000000000001E-3</v>
      </c>
      <c r="P59" s="266">
        <f t="shared" ref="P59:P68" si="4">SUM(D59:O59)</f>
        <v>3.0000000000000009E-2</v>
      </c>
    </row>
    <row r="60" spans="1:28" s="267" customFormat="1" ht="13.15" customHeight="1" x14ac:dyDescent="0.25">
      <c r="A60" s="312"/>
      <c r="B60" s="312"/>
      <c r="C60" s="120" t="s">
        <v>68</v>
      </c>
      <c r="D60" s="142">
        <f>+D35*$B$34/$P$34</f>
        <v>1.5000000000000005E-3</v>
      </c>
      <c r="E60" s="142">
        <f t="shared" si="3"/>
        <v>1.5000000000000005E-3</v>
      </c>
      <c r="F60" s="142">
        <f t="shared" si="3"/>
        <v>2.7000000000000001E-3</v>
      </c>
      <c r="G60" s="142">
        <f t="shared" si="3"/>
        <v>2.7000000000000001E-3</v>
      </c>
      <c r="H60" s="142">
        <f t="shared" si="3"/>
        <v>1.5000000000000005E-3</v>
      </c>
      <c r="I60" s="142">
        <f t="shared" si="3"/>
        <v>1.5000000000000005E-3</v>
      </c>
      <c r="J60" s="142">
        <f t="shared" si="3"/>
        <v>1.5000000000000005E-3</v>
      </c>
      <c r="K60" s="142">
        <f t="shared" si="3"/>
        <v>2.7000000000000001E-3</v>
      </c>
      <c r="L60" s="142">
        <f t="shared" si="3"/>
        <v>2.7000000000000001E-3</v>
      </c>
      <c r="M60" s="142">
        <f t="shared" si="3"/>
        <v>2.1000000000000007E-3</v>
      </c>
      <c r="N60" s="142">
        <f t="shared" si="3"/>
        <v>7.5000000000000015E-3</v>
      </c>
      <c r="O60" s="142">
        <f t="shared" si="3"/>
        <v>2.1000000000000007E-3</v>
      </c>
      <c r="P60" s="268">
        <f t="shared" si="4"/>
        <v>3.0000000000000009E-2</v>
      </c>
    </row>
    <row r="61" spans="1:28" s="267" customFormat="1" ht="13.15" customHeight="1" x14ac:dyDescent="0.25">
      <c r="A61" s="311" t="str">
        <f>+A37</f>
        <v>2. Elaborar e implementar los manuales para transversalizar el enfoque diferencial para mujeres en los sectores priorizados para la vigencia.</v>
      </c>
      <c r="B61" s="311">
        <f>+B37</f>
        <v>0.03</v>
      </c>
      <c r="C61" s="119" t="s">
        <v>67</v>
      </c>
      <c r="D61" s="140">
        <f>+D37*$B$37/$P$37</f>
        <v>0</v>
      </c>
      <c r="E61" s="140">
        <f t="shared" ref="E61:O61" si="5">+E37*$B$37/$P$37</f>
        <v>1.5000000000000002E-3</v>
      </c>
      <c r="F61" s="140">
        <f t="shared" si="5"/>
        <v>1.5000000000000002E-3</v>
      </c>
      <c r="G61" s="140">
        <f t="shared" si="5"/>
        <v>3.0000000000000005E-3</v>
      </c>
      <c r="H61" s="140">
        <f t="shared" si="5"/>
        <v>3.0000000000000005E-3</v>
      </c>
      <c r="I61" s="140">
        <f t="shared" si="5"/>
        <v>3.0000000000000005E-3</v>
      </c>
      <c r="J61" s="140">
        <f t="shared" si="5"/>
        <v>3.0000000000000005E-3</v>
      </c>
      <c r="K61" s="140">
        <f t="shared" si="5"/>
        <v>3.0000000000000005E-3</v>
      </c>
      <c r="L61" s="140">
        <f t="shared" si="5"/>
        <v>3.0000000000000005E-3</v>
      </c>
      <c r="M61" s="140">
        <f t="shared" si="5"/>
        <v>3.0000000000000005E-3</v>
      </c>
      <c r="N61" s="140">
        <f t="shared" si="5"/>
        <v>3.0000000000000005E-3</v>
      </c>
      <c r="O61" s="140">
        <f t="shared" si="5"/>
        <v>3.0000000000000005E-3</v>
      </c>
      <c r="P61" s="266">
        <f t="shared" si="4"/>
        <v>0.03</v>
      </c>
    </row>
    <row r="62" spans="1:28" s="267" customFormat="1" ht="13.15" customHeight="1" x14ac:dyDescent="0.25">
      <c r="A62" s="312"/>
      <c r="B62" s="312"/>
      <c r="C62" s="120" t="s">
        <v>68</v>
      </c>
      <c r="D62" s="142">
        <f t="shared" ref="D62:O62" si="6">+D38*$B$37/$P$37</f>
        <v>0</v>
      </c>
      <c r="E62" s="142">
        <f t="shared" si="6"/>
        <v>1.5000000000000002E-3</v>
      </c>
      <c r="F62" s="142">
        <f t="shared" si="6"/>
        <v>0</v>
      </c>
      <c r="G62" s="142">
        <f t="shared" si="6"/>
        <v>0</v>
      </c>
      <c r="H62" s="142">
        <f t="shared" si="6"/>
        <v>1.2000000000000001E-3</v>
      </c>
      <c r="I62" s="142">
        <f t="shared" si="6"/>
        <v>1.5000000000000002E-3</v>
      </c>
      <c r="J62" s="142">
        <f t="shared" si="6"/>
        <v>1.5000000000000002E-3</v>
      </c>
      <c r="K62" s="142">
        <f t="shared" si="6"/>
        <v>2.4000000000000002E-3</v>
      </c>
      <c r="L62" s="142">
        <f t="shared" si="6"/>
        <v>2.4000000000000002E-3</v>
      </c>
      <c r="M62" s="142">
        <f t="shared" si="6"/>
        <v>1.5000000000000002E-3</v>
      </c>
      <c r="N62" s="142">
        <f t="shared" si="6"/>
        <v>2.4000000000000002E-3</v>
      </c>
      <c r="O62" s="142">
        <f t="shared" si="6"/>
        <v>8.1000000000000013E-3</v>
      </c>
      <c r="P62" s="268">
        <f t="shared" si="4"/>
        <v>2.2500000000000006E-2</v>
      </c>
    </row>
    <row r="63" spans="1:28" s="267" customFormat="1" ht="13.15" customHeight="1" x14ac:dyDescent="0.25">
      <c r="A63" s="311" t="str">
        <f>+A40</f>
        <v>3. Elaborar un documento de lineamientos que contenga la estrategia de corresponsabilidad y el manual operativo de la estrategia teniendo en cuenta los enfoques de derechos de las mujeres, de genero y diferencial.</v>
      </c>
      <c r="B63" s="311">
        <f>+B40</f>
        <v>0.02</v>
      </c>
      <c r="C63" s="119" t="s">
        <v>67</v>
      </c>
      <c r="D63" s="140">
        <f>+D40*$B$40/$P$40</f>
        <v>4.0000000000000001E-3</v>
      </c>
      <c r="E63" s="140">
        <f t="shared" ref="E63:O63" si="7">+E40*$B$40/$P$40</f>
        <v>4.0000000000000001E-3</v>
      </c>
      <c r="F63" s="140">
        <f t="shared" si="7"/>
        <v>4.0000000000000001E-3</v>
      </c>
      <c r="G63" s="140">
        <f t="shared" si="7"/>
        <v>4.0000000000000001E-3</v>
      </c>
      <c r="H63" s="140">
        <f t="shared" si="7"/>
        <v>4.0000000000000001E-3</v>
      </c>
      <c r="I63" s="140">
        <f t="shared" si="7"/>
        <v>0</v>
      </c>
      <c r="J63" s="140">
        <f t="shared" si="7"/>
        <v>0</v>
      </c>
      <c r="K63" s="140">
        <f t="shared" si="7"/>
        <v>0</v>
      </c>
      <c r="L63" s="140">
        <f t="shared" si="7"/>
        <v>0</v>
      </c>
      <c r="M63" s="140">
        <f t="shared" si="7"/>
        <v>0</v>
      </c>
      <c r="N63" s="140">
        <f t="shared" si="7"/>
        <v>0</v>
      </c>
      <c r="O63" s="140">
        <f t="shared" si="7"/>
        <v>0</v>
      </c>
      <c r="P63" s="266">
        <f t="shared" si="4"/>
        <v>0.02</v>
      </c>
    </row>
    <row r="64" spans="1:28" s="267" customFormat="1" ht="13.15" customHeight="1" x14ac:dyDescent="0.25">
      <c r="A64" s="312"/>
      <c r="B64" s="312"/>
      <c r="C64" s="120" t="s">
        <v>68</v>
      </c>
      <c r="D64" s="142">
        <f t="shared" ref="D64:O64" si="8">+D41*$B$40/$P$40</f>
        <v>4.0000000000000001E-3</v>
      </c>
      <c r="E64" s="142">
        <f t="shared" si="8"/>
        <v>4.0000000000000001E-3</v>
      </c>
      <c r="F64" s="142">
        <f t="shared" si="8"/>
        <v>4.0000000000000001E-3</v>
      </c>
      <c r="G64" s="142">
        <f t="shared" si="8"/>
        <v>4.0000000000000001E-3</v>
      </c>
      <c r="H64" s="142">
        <f t="shared" si="8"/>
        <v>3.0000000000000001E-3</v>
      </c>
      <c r="I64" s="142">
        <f t="shared" si="8"/>
        <v>1E-3</v>
      </c>
      <c r="J64" s="142">
        <f t="shared" si="8"/>
        <v>0</v>
      </c>
      <c r="K64" s="142">
        <f t="shared" si="8"/>
        <v>0</v>
      </c>
      <c r="L64" s="142">
        <f t="shared" si="8"/>
        <v>0</v>
      </c>
      <c r="M64" s="142">
        <f t="shared" si="8"/>
        <v>0</v>
      </c>
      <c r="N64" s="142">
        <f t="shared" si="8"/>
        <v>0</v>
      </c>
      <c r="O64" s="142">
        <f t="shared" si="8"/>
        <v>0</v>
      </c>
      <c r="P64" s="268">
        <f t="shared" si="4"/>
        <v>0.02</v>
      </c>
    </row>
    <row r="65" spans="1:40" s="267" customFormat="1" ht="13.15" customHeight="1" x14ac:dyDescent="0.25">
      <c r="A65" s="311" t="str">
        <f>+A43</f>
        <v>4. Elaborar un documento de lineamientos para la incorporación del enfoque de género y diferencial para las mujeres en el  CTPD, con base en el documento de lineamientos general de lla transversalización de los enfoques de genero y diferencial para mujeres de la SdMujer</v>
      </c>
      <c r="B65" s="311">
        <f>+B43</f>
        <v>0.02</v>
      </c>
      <c r="C65" s="119" t="s">
        <v>67</v>
      </c>
      <c r="D65" s="140">
        <f>+D43*$B$43/$P$43</f>
        <v>0</v>
      </c>
      <c r="E65" s="140">
        <f t="shared" ref="E65:O65" si="9">+E43*$B$43/$P$43</f>
        <v>0</v>
      </c>
      <c r="F65" s="140">
        <f t="shared" si="9"/>
        <v>2E-3</v>
      </c>
      <c r="G65" s="140">
        <f t="shared" si="9"/>
        <v>2E-3</v>
      </c>
      <c r="H65" s="140">
        <f t="shared" si="9"/>
        <v>4.0000000000000001E-3</v>
      </c>
      <c r="I65" s="140">
        <f t="shared" si="9"/>
        <v>4.0000000000000001E-3</v>
      </c>
      <c r="J65" s="140">
        <f t="shared" si="9"/>
        <v>4.0000000000000001E-3</v>
      </c>
      <c r="K65" s="140">
        <f t="shared" si="9"/>
        <v>4.0000000000000001E-3</v>
      </c>
      <c r="L65" s="140">
        <f t="shared" si="9"/>
        <v>0</v>
      </c>
      <c r="M65" s="140">
        <f t="shared" si="9"/>
        <v>0</v>
      </c>
      <c r="N65" s="140">
        <f t="shared" si="9"/>
        <v>0</v>
      </c>
      <c r="O65" s="140">
        <f t="shared" si="9"/>
        <v>0</v>
      </c>
      <c r="P65" s="266">
        <f t="shared" si="4"/>
        <v>0.02</v>
      </c>
    </row>
    <row r="66" spans="1:40" s="267" customFormat="1" ht="13.15" customHeight="1" x14ac:dyDescent="0.25">
      <c r="A66" s="312"/>
      <c r="B66" s="312"/>
      <c r="C66" s="120" t="s">
        <v>68</v>
      </c>
      <c r="D66" s="142">
        <f t="shared" ref="D66:O66" si="10">+D44*$B$43/$P$43</f>
        <v>0</v>
      </c>
      <c r="E66" s="142">
        <f t="shared" si="10"/>
        <v>0</v>
      </c>
      <c r="F66" s="142">
        <f t="shared" si="10"/>
        <v>2E-3</v>
      </c>
      <c r="G66" s="142">
        <f t="shared" si="10"/>
        <v>2E-3</v>
      </c>
      <c r="H66" s="142">
        <f t="shared" si="10"/>
        <v>4.0000000000000001E-3</v>
      </c>
      <c r="I66" s="142">
        <f t="shared" si="10"/>
        <v>4.0000000000000001E-3</v>
      </c>
      <c r="J66" s="142">
        <f t="shared" si="10"/>
        <v>4.0000000000000001E-3</v>
      </c>
      <c r="K66" s="142">
        <f t="shared" si="10"/>
        <v>2E-3</v>
      </c>
      <c r="L66" s="142">
        <f t="shared" si="10"/>
        <v>0</v>
      </c>
      <c r="M66" s="142">
        <f t="shared" si="10"/>
        <v>0</v>
      </c>
      <c r="N66" s="142">
        <f t="shared" si="10"/>
        <v>0</v>
      </c>
      <c r="O66" s="142">
        <f t="shared" si="10"/>
        <v>2E-3</v>
      </c>
      <c r="P66" s="268">
        <f t="shared" si="4"/>
        <v>2.0000000000000004E-2</v>
      </c>
    </row>
    <row r="67" spans="1:40" s="267" customFormat="1" ht="13.15" customHeight="1" x14ac:dyDescent="0.25">
      <c r="A67" s="311" t="str">
        <f>+A46</f>
        <v>5. Socializar, implementar y evaluar los documentos de lineamientos para la  incorporación de los enfoques de derechos de las mujeres, de genero y diferencial para mujeres.</v>
      </c>
      <c r="B67" s="311">
        <f>+B46</f>
        <v>0.02</v>
      </c>
      <c r="C67" s="119" t="s">
        <v>67</v>
      </c>
      <c r="D67" s="140">
        <f>+D46*$B$46/$P$46</f>
        <v>0</v>
      </c>
      <c r="E67" s="140">
        <f t="shared" ref="E67:O67" si="11">+E46*$B$46/$P$46</f>
        <v>0</v>
      </c>
      <c r="F67" s="140">
        <f t="shared" si="11"/>
        <v>0</v>
      </c>
      <c r="G67" s="140">
        <f t="shared" si="11"/>
        <v>0</v>
      </c>
      <c r="H67" s="140">
        <f t="shared" si="11"/>
        <v>0</v>
      </c>
      <c r="I67" s="140">
        <f t="shared" si="11"/>
        <v>0</v>
      </c>
      <c r="J67" s="140">
        <f t="shared" si="11"/>
        <v>0</v>
      </c>
      <c r="K67" s="140">
        <f t="shared" si="11"/>
        <v>5.0000000000000001E-3</v>
      </c>
      <c r="L67" s="140">
        <f t="shared" si="11"/>
        <v>5.0000000000000001E-3</v>
      </c>
      <c r="M67" s="140">
        <f t="shared" si="11"/>
        <v>5.0000000000000001E-3</v>
      </c>
      <c r="N67" s="140">
        <f t="shared" si="11"/>
        <v>5.0000000000000001E-3</v>
      </c>
      <c r="O67" s="140">
        <f t="shared" si="11"/>
        <v>0</v>
      </c>
      <c r="P67" s="266">
        <f t="shared" si="4"/>
        <v>0.02</v>
      </c>
    </row>
    <row r="68" spans="1:40" s="267" customFormat="1" ht="13.15" customHeight="1" x14ac:dyDescent="0.25">
      <c r="A68" s="312"/>
      <c r="B68" s="312"/>
      <c r="C68" s="120" t="s">
        <v>68</v>
      </c>
      <c r="D68" s="142">
        <f t="shared" ref="D68:O68" si="12">+D47*$B$46/$P$46</f>
        <v>0</v>
      </c>
      <c r="E68" s="142">
        <f t="shared" si="12"/>
        <v>0</v>
      </c>
      <c r="F68" s="142">
        <f t="shared" si="12"/>
        <v>0</v>
      </c>
      <c r="G68" s="142">
        <f t="shared" si="12"/>
        <v>0</v>
      </c>
      <c r="H68" s="142">
        <f t="shared" si="12"/>
        <v>0</v>
      </c>
      <c r="I68" s="142">
        <f t="shared" si="12"/>
        <v>0</v>
      </c>
      <c r="J68" s="142">
        <f t="shared" si="12"/>
        <v>0</v>
      </c>
      <c r="K68" s="142">
        <f t="shared" si="12"/>
        <v>0</v>
      </c>
      <c r="L68" s="142">
        <f t="shared" si="12"/>
        <v>0</v>
      </c>
      <c r="M68" s="142">
        <f t="shared" si="12"/>
        <v>5.0000000000000001E-3</v>
      </c>
      <c r="N68" s="142">
        <f t="shared" si="12"/>
        <v>6.0000000000000001E-3</v>
      </c>
      <c r="O68" s="142">
        <f t="shared" si="12"/>
        <v>9.0000000000000011E-3</v>
      </c>
      <c r="P68" s="268">
        <f t="shared" si="4"/>
        <v>0.02</v>
      </c>
    </row>
    <row r="69" spans="1:40" s="267" customFormat="1" ht="11.25" x14ac:dyDescent="0.25">
      <c r="C69" s="269"/>
      <c r="D69" s="270">
        <f>+D60+D62+D64+D66+D68</f>
        <v>5.5000000000000005E-3</v>
      </c>
      <c r="E69" s="270">
        <f t="shared" ref="E69:P69" si="13">+E60+E62+E64+E66+E68</f>
        <v>7.000000000000001E-3</v>
      </c>
      <c r="F69" s="270">
        <f t="shared" si="13"/>
        <v>8.6999999999999994E-3</v>
      </c>
      <c r="G69" s="270">
        <f t="shared" si="13"/>
        <v>8.6999999999999994E-3</v>
      </c>
      <c r="H69" s="270">
        <f t="shared" si="13"/>
        <v>9.7000000000000003E-3</v>
      </c>
      <c r="I69" s="270">
        <f t="shared" si="13"/>
        <v>8.0000000000000002E-3</v>
      </c>
      <c r="J69" s="270">
        <f t="shared" si="13"/>
        <v>7.000000000000001E-3</v>
      </c>
      <c r="K69" s="270">
        <f t="shared" si="13"/>
        <v>7.1000000000000004E-3</v>
      </c>
      <c r="L69" s="270">
        <f t="shared" si="13"/>
        <v>5.1000000000000004E-3</v>
      </c>
      <c r="M69" s="270">
        <f t="shared" si="13"/>
        <v>8.6E-3</v>
      </c>
      <c r="N69" s="270">
        <f t="shared" si="13"/>
        <v>1.5900000000000004E-2</v>
      </c>
      <c r="O69" s="270">
        <f t="shared" si="13"/>
        <v>2.1200000000000004E-2</v>
      </c>
      <c r="P69" s="270">
        <f t="shared" si="13"/>
        <v>0.11250000000000003</v>
      </c>
    </row>
    <row r="70" spans="1:40" s="271" customFormat="1" ht="12.75" x14ac:dyDescent="0.2">
      <c r="C70" s="121" t="s">
        <v>99</v>
      </c>
      <c r="D70" s="141">
        <f>D69*$C$30/$B$30</f>
        <v>4.010416666666667E-2</v>
      </c>
      <c r="E70" s="141">
        <f>E69*$C$30/$B$30</f>
        <v>5.1041666666666673E-2</v>
      </c>
      <c r="F70" s="141">
        <f>F69*$C$30/$B$30</f>
        <v>6.3437499999999994E-2</v>
      </c>
      <c r="G70" s="141">
        <f t="shared" ref="G70:O70" si="14">G69*$C$30/$B$30</f>
        <v>6.3437499999999994E-2</v>
      </c>
      <c r="H70" s="141">
        <f t="shared" si="14"/>
        <v>7.0729166666666662E-2</v>
      </c>
      <c r="I70" s="141">
        <f t="shared" si="14"/>
        <v>5.8333333333333327E-2</v>
      </c>
      <c r="J70" s="141">
        <f t="shared" si="14"/>
        <v>5.1041666666666673E-2</v>
      </c>
      <c r="K70" s="141">
        <f t="shared" si="14"/>
        <v>5.1770833333333328E-2</v>
      </c>
      <c r="L70" s="141">
        <f t="shared" si="14"/>
        <v>3.7187499999999998E-2</v>
      </c>
      <c r="M70" s="141">
        <f t="shared" si="14"/>
        <v>6.2708333333333338E-2</v>
      </c>
      <c r="N70" s="141">
        <f t="shared" si="14"/>
        <v>0.11593750000000003</v>
      </c>
      <c r="O70" s="141">
        <f t="shared" si="14"/>
        <v>0.15458333333333335</v>
      </c>
      <c r="P70" s="127">
        <f>SUM(D70:O70)</f>
        <v>0.8203125</v>
      </c>
      <c r="Q70" s="243"/>
    </row>
    <row r="71" spans="1:40" s="244" customFormat="1" ht="13.5" customHeight="1" x14ac:dyDescent="0.2">
      <c r="A71" s="243"/>
      <c r="B71" s="243"/>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row>
  </sheetData>
  <mergeCells count="130">
    <mergeCell ref="A1:A4"/>
    <mergeCell ref="B1:Y1"/>
    <mergeCell ref="Z1:AB1"/>
    <mergeCell ref="B2:Y2"/>
    <mergeCell ref="Z2:AB2"/>
    <mergeCell ref="B3:Y4"/>
    <mergeCell ref="Z3:AB3"/>
    <mergeCell ref="Z4:AB4"/>
    <mergeCell ref="A7:B9"/>
    <mergeCell ref="C7:K9"/>
    <mergeCell ref="R7:T9"/>
    <mergeCell ref="U7:V9"/>
    <mergeCell ref="W7:X9"/>
    <mergeCell ref="Y7:Z7"/>
    <mergeCell ref="AA7:AB7"/>
    <mergeCell ref="Y8:Z8"/>
    <mergeCell ref="AA8:AB8"/>
    <mergeCell ref="Y9:Z9"/>
    <mergeCell ref="AA9:AB9"/>
    <mergeCell ref="A11:B11"/>
    <mergeCell ref="C11:K11"/>
    <mergeCell ref="M11:Q11"/>
    <mergeCell ref="R11:V11"/>
    <mergeCell ref="W11:X11"/>
    <mergeCell ref="Y11:AB11"/>
    <mergeCell ref="C12:Z12"/>
    <mergeCell ref="A13:B13"/>
    <mergeCell ref="C13:Q13"/>
    <mergeCell ref="S13:T13"/>
    <mergeCell ref="V13:Y13"/>
    <mergeCell ref="AA13:AB13"/>
    <mergeCell ref="A15:B16"/>
    <mergeCell ref="D15:E15"/>
    <mergeCell ref="F15:G15"/>
    <mergeCell ref="H15:I15"/>
    <mergeCell ref="Q15:AB15"/>
    <mergeCell ref="D16:E16"/>
    <mergeCell ref="F16:G16"/>
    <mergeCell ref="H16:I16"/>
    <mergeCell ref="Q16:V16"/>
    <mergeCell ref="W16:AB16"/>
    <mergeCell ref="Q17:S17"/>
    <mergeCell ref="T17:V17"/>
    <mergeCell ref="W17:Y17"/>
    <mergeCell ref="Z17:AB17"/>
    <mergeCell ref="Q18:S18"/>
    <mergeCell ref="T18:V18"/>
    <mergeCell ref="W18:Y18"/>
    <mergeCell ref="Z18:AB18"/>
    <mergeCell ref="A20:AB20"/>
    <mergeCell ref="A21:A22"/>
    <mergeCell ref="B21:C22"/>
    <mergeCell ref="D21:O21"/>
    <mergeCell ref="P21:P22"/>
    <mergeCell ref="Q21:AB22"/>
    <mergeCell ref="D22:F22"/>
    <mergeCell ref="G22:I22"/>
    <mergeCell ref="J22:L22"/>
    <mergeCell ref="M22:O22"/>
    <mergeCell ref="A23:A26"/>
    <mergeCell ref="B23:C26"/>
    <mergeCell ref="D23:F26"/>
    <mergeCell ref="G23:I26"/>
    <mergeCell ref="J23:L26"/>
    <mergeCell ref="M23:O26"/>
    <mergeCell ref="P23:P26"/>
    <mergeCell ref="Q23:AB26"/>
    <mergeCell ref="A27:AB27"/>
    <mergeCell ref="A28:A29"/>
    <mergeCell ref="B28:B29"/>
    <mergeCell ref="C28:C29"/>
    <mergeCell ref="D28:P28"/>
    <mergeCell ref="Q28:AB28"/>
    <mergeCell ref="Q29:T29"/>
    <mergeCell ref="U29:X29"/>
    <mergeCell ref="Y29:AB29"/>
    <mergeCell ref="Q30:T30"/>
    <mergeCell ref="U30:X30"/>
    <mergeCell ref="Y30:AB30"/>
    <mergeCell ref="A31:AB31"/>
    <mergeCell ref="A32:A33"/>
    <mergeCell ref="B32:B33"/>
    <mergeCell ref="C32:P32"/>
    <mergeCell ref="Q32:AB32"/>
    <mergeCell ref="Q33:AB33"/>
    <mergeCell ref="A34:A35"/>
    <mergeCell ref="B34:B35"/>
    <mergeCell ref="Q34:AB36"/>
    <mergeCell ref="A36:B36"/>
    <mergeCell ref="A37:A38"/>
    <mergeCell ref="B37:B38"/>
    <mergeCell ref="Q37:AB39"/>
    <mergeCell ref="A39:B39"/>
    <mergeCell ref="A40:A41"/>
    <mergeCell ref="B40:B41"/>
    <mergeCell ref="Q40:AB42"/>
    <mergeCell ref="A42:B42"/>
    <mergeCell ref="A43:A44"/>
    <mergeCell ref="B43:B44"/>
    <mergeCell ref="Q43:AB45"/>
    <mergeCell ref="A45:B45"/>
    <mergeCell ref="A46:A47"/>
    <mergeCell ref="B46:B47"/>
    <mergeCell ref="Q46:AB48"/>
    <mergeCell ref="A48:B48"/>
    <mergeCell ref="A50:A52"/>
    <mergeCell ref="B50:G50"/>
    <mergeCell ref="H50:M52"/>
    <mergeCell ref="N50:S50"/>
    <mergeCell ref="T50:W52"/>
    <mergeCell ref="X50:AB50"/>
    <mergeCell ref="N51:S51"/>
    <mergeCell ref="X51:AB51"/>
    <mergeCell ref="B52:G52"/>
    <mergeCell ref="N52:S52"/>
    <mergeCell ref="X52:AB52"/>
    <mergeCell ref="B51:G51"/>
    <mergeCell ref="A65:A66"/>
    <mergeCell ref="B65:B66"/>
    <mergeCell ref="A67:A68"/>
    <mergeCell ref="B67:B68"/>
    <mergeCell ref="A57:A58"/>
    <mergeCell ref="B57:B58"/>
    <mergeCell ref="C57:P57"/>
    <mergeCell ref="A59:A60"/>
    <mergeCell ref="B59:B60"/>
    <mergeCell ref="A61:A62"/>
    <mergeCell ref="B61:B62"/>
    <mergeCell ref="A63:A64"/>
    <mergeCell ref="B63:B64"/>
  </mergeCells>
  <dataValidations count="4">
    <dataValidation type="textLength" operator="lessThanOrEqual" allowBlank="1" showInputMessage="1" showErrorMessage="1" errorTitle="Máximo 2.000 caracteres" error="Máximo 2.000 caracteres" sqref="Q30:AB30 Q34:AB39 Q46:AB48">
      <formula1>2000</formula1>
    </dataValidation>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43:AB45">
      <formula1>8000</formula1>
    </dataValidation>
    <dataValidation type="textLength" operator="lessThanOrEqual" allowBlank="1" showInputMessage="1" showErrorMessage="1" errorTitle="Máximo 2.000 caracteres" error="Máximo 2.000 caracteres" sqref="Q40:AB42">
      <formula1>4000</formula1>
    </dataValidation>
  </dataValidations>
  <printOptions horizontalCentered="1"/>
  <pageMargins left="0.19685039370078741" right="0.19685039370078741" top="0.19685039370078741" bottom="0.19685039370078741" header="0" footer="0"/>
  <pageSetup paperSize="41" scale="43" fitToHeight="0" orientation="landscape" r:id="rId1"/>
  <rowBreaks count="1" manualBreakCount="1">
    <brk id="36" max="27"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zoomScale="90" zoomScaleNormal="90" workbookViewId="0">
      <selection activeCell="P9" sqref="P9"/>
    </sheetView>
  </sheetViews>
  <sheetFormatPr baseColWidth="10" defaultColWidth="11.42578125" defaultRowHeight="15" x14ac:dyDescent="0.25"/>
  <cols>
    <col min="3" max="3" width="6.85546875" customWidth="1"/>
    <col min="4" max="4" width="8.85546875" customWidth="1"/>
    <col min="5" max="5" width="10.85546875" customWidth="1"/>
  </cols>
  <sheetData>
    <row r="1" spans="1:14" x14ac:dyDescent="0.25">
      <c r="B1" t="s">
        <v>201</v>
      </c>
      <c r="C1" s="781" t="s">
        <v>202</v>
      </c>
      <c r="D1" s="781"/>
      <c r="E1" s="781"/>
      <c r="F1" s="781"/>
      <c r="G1" s="782" t="s">
        <v>203</v>
      </c>
      <c r="H1" s="783"/>
      <c r="I1" s="783"/>
      <c r="J1" s="784"/>
      <c r="K1" s="780" t="s">
        <v>204</v>
      </c>
      <c r="L1" s="780"/>
      <c r="M1" s="780"/>
      <c r="N1" s="780"/>
    </row>
    <row r="2" spans="1:14" x14ac:dyDescent="0.25">
      <c r="C2" s="231"/>
      <c r="D2" s="231"/>
      <c r="E2" s="231"/>
      <c r="F2" s="231" t="s">
        <v>205</v>
      </c>
      <c r="G2" s="39"/>
      <c r="H2" s="231"/>
      <c r="I2" s="231"/>
      <c r="J2" s="40" t="s">
        <v>205</v>
      </c>
      <c r="K2" s="231"/>
      <c r="L2" s="231"/>
      <c r="M2" s="231"/>
      <c r="N2" s="231" t="s">
        <v>205</v>
      </c>
    </row>
    <row r="3" spans="1:14" x14ac:dyDescent="0.25">
      <c r="A3" s="779" t="s">
        <v>206</v>
      </c>
      <c r="B3" s="14">
        <v>1</v>
      </c>
      <c r="C3" s="15">
        <v>0.05</v>
      </c>
      <c r="D3" s="15">
        <v>0.05</v>
      </c>
      <c r="E3" s="15">
        <v>0.1</v>
      </c>
      <c r="F3" s="16">
        <f>(C3+D3+E3)</f>
        <v>0.2</v>
      </c>
      <c r="G3" s="41">
        <v>0.1</v>
      </c>
      <c r="H3" s="15">
        <v>0.1</v>
      </c>
      <c r="I3" s="15">
        <v>0.1</v>
      </c>
      <c r="J3" s="42">
        <f>(G3+H3+I3)</f>
        <v>0.30000000000000004</v>
      </c>
      <c r="K3" s="11">
        <v>0.1</v>
      </c>
      <c r="L3" s="11">
        <v>0.1</v>
      </c>
      <c r="M3" s="11">
        <v>0.1</v>
      </c>
      <c r="N3" s="12">
        <f>K3+L3+M3</f>
        <v>0.30000000000000004</v>
      </c>
    </row>
    <row r="4" spans="1:14" x14ac:dyDescent="0.25">
      <c r="A4" s="779"/>
      <c r="B4" s="14">
        <v>2</v>
      </c>
      <c r="C4" s="15">
        <v>0.05</v>
      </c>
      <c r="D4" s="15">
        <v>0.05</v>
      </c>
      <c r="E4" s="15">
        <v>0.1</v>
      </c>
      <c r="F4" s="16">
        <f>(C4+D4+E4)</f>
        <v>0.2</v>
      </c>
      <c r="G4" s="41">
        <v>0.1</v>
      </c>
      <c r="H4" s="15">
        <v>0.1</v>
      </c>
      <c r="I4" s="15">
        <v>0.1</v>
      </c>
      <c r="J4" s="42">
        <f>(G4+H4+I4)</f>
        <v>0.30000000000000004</v>
      </c>
      <c r="K4" s="11">
        <v>0.1</v>
      </c>
      <c r="L4" s="11">
        <v>0.1</v>
      </c>
      <c r="M4" s="11">
        <v>0.1</v>
      </c>
      <c r="N4" s="12">
        <f>K4+L4+M4</f>
        <v>0.30000000000000004</v>
      </c>
    </row>
    <row r="5" spans="1:14" x14ac:dyDescent="0.25">
      <c r="A5" s="779"/>
      <c r="B5" s="14">
        <v>3</v>
      </c>
      <c r="C5" s="15">
        <v>0.05</v>
      </c>
      <c r="D5" s="15">
        <v>0.05</v>
      </c>
      <c r="E5" s="15">
        <v>0.1</v>
      </c>
      <c r="F5" s="16">
        <f>(C5+D5+E5)</f>
        <v>0.2</v>
      </c>
      <c r="G5" s="41">
        <v>0.1</v>
      </c>
      <c r="H5" s="15">
        <v>0.1</v>
      </c>
      <c r="I5" s="15">
        <v>0.1</v>
      </c>
      <c r="J5" s="42">
        <f>(G5+H5+I5)</f>
        <v>0.30000000000000004</v>
      </c>
      <c r="K5" s="33"/>
      <c r="L5" s="14"/>
      <c r="M5" s="14"/>
      <c r="N5" s="14"/>
    </row>
    <row r="6" spans="1:14" x14ac:dyDescent="0.25">
      <c r="A6" s="779"/>
      <c r="B6" s="14">
        <v>4</v>
      </c>
      <c r="C6" s="15">
        <v>0.1</v>
      </c>
      <c r="D6" s="15">
        <v>0.1</v>
      </c>
      <c r="E6" s="15">
        <v>0.2</v>
      </c>
      <c r="F6" s="16">
        <f>(C6+D6+E6)</f>
        <v>0.4</v>
      </c>
      <c r="G6" s="41">
        <v>0</v>
      </c>
      <c r="H6" s="15">
        <v>0</v>
      </c>
      <c r="I6" s="15">
        <v>0.1</v>
      </c>
      <c r="J6" s="42">
        <f>(G6+H6+I6)</f>
        <v>0.1</v>
      </c>
      <c r="K6" s="33"/>
      <c r="L6" s="14"/>
      <c r="M6" s="14"/>
      <c r="N6" s="14"/>
    </row>
    <row r="7" spans="1:14" x14ac:dyDescent="0.25">
      <c r="A7" s="779"/>
      <c r="B7" s="14">
        <v>5</v>
      </c>
      <c r="C7" s="15">
        <v>0</v>
      </c>
      <c r="D7" s="15">
        <v>0</v>
      </c>
      <c r="E7" s="15">
        <v>0</v>
      </c>
      <c r="F7" s="16">
        <f>(C7+D7+E7)</f>
        <v>0</v>
      </c>
      <c r="G7" s="41">
        <v>0</v>
      </c>
      <c r="H7" s="15">
        <v>0</v>
      </c>
      <c r="I7" s="15">
        <v>0</v>
      </c>
      <c r="J7" s="42">
        <f>(G7+H7+I7)</f>
        <v>0</v>
      </c>
      <c r="K7" s="33"/>
      <c r="L7" s="14"/>
      <c r="M7" s="14"/>
      <c r="N7" s="14"/>
    </row>
    <row r="8" spans="1:14" x14ac:dyDescent="0.25">
      <c r="A8" s="779" t="s">
        <v>207</v>
      </c>
      <c r="B8" s="18">
        <v>6</v>
      </c>
      <c r="C8" s="19">
        <v>0.1</v>
      </c>
      <c r="D8" s="19">
        <v>0.1</v>
      </c>
      <c r="E8" s="19">
        <v>0.1</v>
      </c>
      <c r="F8" s="20">
        <f>C8+D8+E8</f>
        <v>0.30000000000000004</v>
      </c>
      <c r="G8" s="43"/>
      <c r="H8" s="18"/>
      <c r="I8" s="18"/>
      <c r="J8" s="44"/>
      <c r="K8" s="34"/>
      <c r="L8" s="18"/>
      <c r="M8" s="18"/>
      <c r="N8" s="18"/>
    </row>
    <row r="9" spans="1:14" x14ac:dyDescent="0.25">
      <c r="A9" s="779"/>
      <c r="B9" s="18">
        <v>7</v>
      </c>
      <c r="C9" s="18"/>
      <c r="D9" s="18"/>
      <c r="E9" s="18"/>
      <c r="F9" s="28"/>
      <c r="G9" s="45"/>
      <c r="H9" s="18"/>
      <c r="I9" s="18"/>
      <c r="J9" s="44"/>
      <c r="K9" s="34"/>
      <c r="L9" s="18"/>
      <c r="M9" s="18"/>
      <c r="N9" s="18"/>
    </row>
    <row r="10" spans="1:14" x14ac:dyDescent="0.25">
      <c r="A10" s="779"/>
      <c r="B10" s="18">
        <v>8</v>
      </c>
      <c r="C10" s="18"/>
      <c r="D10" s="18"/>
      <c r="E10" s="18"/>
      <c r="F10" s="28"/>
      <c r="G10" s="45"/>
      <c r="H10" s="18"/>
      <c r="I10" s="18"/>
      <c r="J10" s="44"/>
      <c r="K10" s="34"/>
      <c r="L10" s="18"/>
      <c r="M10" s="18"/>
      <c r="N10" s="18"/>
    </row>
    <row r="11" spans="1:14" x14ac:dyDescent="0.25">
      <c r="A11" s="779"/>
      <c r="B11" s="18">
        <v>9</v>
      </c>
      <c r="C11" s="18"/>
      <c r="D11" s="18"/>
      <c r="E11" s="18"/>
      <c r="F11" s="28"/>
      <c r="G11" s="45"/>
      <c r="H11" s="18"/>
      <c r="I11" s="18"/>
      <c r="J11" s="44"/>
      <c r="K11" s="34"/>
      <c r="L11" s="18"/>
      <c r="M11" s="18"/>
      <c r="N11" s="18"/>
    </row>
    <row r="12" spans="1:14" x14ac:dyDescent="0.25">
      <c r="A12" s="779" t="s">
        <v>208</v>
      </c>
      <c r="B12" s="23">
        <v>10</v>
      </c>
      <c r="C12" s="23"/>
      <c r="D12" s="23"/>
      <c r="E12" s="23"/>
      <c r="F12" s="29"/>
      <c r="G12" s="46"/>
      <c r="H12" s="23"/>
      <c r="I12" s="23"/>
      <c r="J12" s="47"/>
      <c r="K12" s="35"/>
      <c r="L12" s="23"/>
      <c r="M12" s="23"/>
      <c r="N12" s="23"/>
    </row>
    <row r="13" spans="1:14" x14ac:dyDescent="0.25">
      <c r="A13" s="779"/>
      <c r="B13" s="23">
        <v>11</v>
      </c>
      <c r="C13" s="23"/>
      <c r="D13" s="23"/>
      <c r="E13" s="23"/>
      <c r="F13" s="29"/>
      <c r="G13" s="46"/>
      <c r="H13" s="23"/>
      <c r="I13" s="23"/>
      <c r="J13" s="47"/>
      <c r="K13" s="35"/>
      <c r="L13" s="23"/>
      <c r="M13" s="23"/>
      <c r="N13" s="23"/>
    </row>
    <row r="14" spans="1:14" x14ac:dyDescent="0.25">
      <c r="A14" s="779"/>
      <c r="B14" s="23">
        <v>12</v>
      </c>
      <c r="C14" s="23"/>
      <c r="D14" s="23"/>
      <c r="E14" s="23"/>
      <c r="F14" s="29"/>
      <c r="G14" s="46"/>
      <c r="H14" s="23"/>
      <c r="I14" s="23"/>
      <c r="J14" s="47"/>
      <c r="K14" s="35"/>
      <c r="L14" s="23"/>
      <c r="M14" s="23"/>
      <c r="N14" s="23"/>
    </row>
    <row r="15" spans="1:14" x14ac:dyDescent="0.25">
      <c r="A15" s="779"/>
      <c r="B15" s="23">
        <v>13</v>
      </c>
      <c r="C15" s="23"/>
      <c r="D15" s="23"/>
      <c r="E15" s="23"/>
      <c r="F15" s="29"/>
      <c r="G15" s="46"/>
      <c r="H15" s="23"/>
      <c r="I15" s="23"/>
      <c r="J15" s="47"/>
      <c r="K15" s="35"/>
      <c r="L15" s="23"/>
      <c r="M15" s="23"/>
      <c r="N15" s="23"/>
    </row>
    <row r="16" spans="1:14" x14ac:dyDescent="0.25">
      <c r="A16" s="779" t="s">
        <v>209</v>
      </c>
      <c r="B16" s="24">
        <v>14</v>
      </c>
      <c r="C16" s="24"/>
      <c r="D16" s="24"/>
      <c r="E16" s="24"/>
      <c r="F16" s="30"/>
      <c r="G16" s="48"/>
      <c r="H16" s="24"/>
      <c r="I16" s="24"/>
      <c r="J16" s="49"/>
      <c r="K16" s="36"/>
      <c r="L16" s="24"/>
      <c r="M16" s="24"/>
      <c r="N16" s="24"/>
    </row>
    <row r="17" spans="1:14" x14ac:dyDescent="0.25">
      <c r="A17" s="779"/>
      <c r="B17" s="24">
        <v>15</v>
      </c>
      <c r="C17" s="24"/>
      <c r="D17" s="24"/>
      <c r="E17" s="24"/>
      <c r="F17" s="30"/>
      <c r="G17" s="48"/>
      <c r="H17" s="24"/>
      <c r="I17" s="24"/>
      <c r="J17" s="49"/>
      <c r="K17" s="36"/>
      <c r="L17" s="24"/>
      <c r="M17" s="24"/>
      <c r="N17" s="24"/>
    </row>
    <row r="18" spans="1:14" x14ac:dyDescent="0.25">
      <c r="A18" s="779"/>
      <c r="B18" s="24">
        <v>16</v>
      </c>
      <c r="C18" s="24"/>
      <c r="D18" s="24"/>
      <c r="E18" s="24"/>
      <c r="F18" s="30"/>
      <c r="G18" s="48"/>
      <c r="H18" s="24"/>
      <c r="I18" s="24"/>
      <c r="J18" s="49"/>
      <c r="K18" s="36"/>
      <c r="L18" s="24"/>
      <c r="M18" s="24"/>
      <c r="N18" s="24"/>
    </row>
    <row r="19" spans="1:14" x14ac:dyDescent="0.25">
      <c r="A19" s="779" t="s">
        <v>210</v>
      </c>
      <c r="B19" s="27">
        <v>17</v>
      </c>
      <c r="C19" s="27"/>
      <c r="D19" s="27"/>
      <c r="E19" s="27"/>
      <c r="F19" s="31"/>
      <c r="G19" s="50"/>
      <c r="H19" s="27"/>
      <c r="I19" s="27"/>
      <c r="J19" s="51"/>
      <c r="K19" s="37"/>
      <c r="L19" s="27"/>
      <c r="M19" s="27"/>
      <c r="N19" s="27"/>
    </row>
    <row r="20" spans="1:14" x14ac:dyDescent="0.25">
      <c r="A20" s="779"/>
      <c r="B20" s="27">
        <v>18</v>
      </c>
      <c r="C20" s="27"/>
      <c r="D20" s="27"/>
      <c r="E20" s="27"/>
      <c r="F20" s="31"/>
      <c r="G20" s="50"/>
      <c r="H20" s="27"/>
      <c r="I20" s="27"/>
      <c r="J20" s="51"/>
      <c r="K20" s="37"/>
      <c r="L20" s="27"/>
      <c r="M20" s="27"/>
      <c r="N20" s="27"/>
    </row>
    <row r="21" spans="1:14" x14ac:dyDescent="0.25">
      <c r="A21" s="779"/>
      <c r="B21" s="27">
        <v>19</v>
      </c>
      <c r="C21" s="27"/>
      <c r="D21" s="27"/>
      <c r="E21" s="27"/>
      <c r="F21" s="31"/>
      <c r="G21" s="50"/>
      <c r="H21" s="27"/>
      <c r="I21" s="27"/>
      <c r="J21" s="51"/>
      <c r="K21" s="37"/>
      <c r="L21" s="27"/>
      <c r="M21" s="27"/>
      <c r="N21" s="27"/>
    </row>
    <row r="22" spans="1:14" x14ac:dyDescent="0.25">
      <c r="A22" s="779"/>
      <c r="B22" s="27">
        <v>20</v>
      </c>
      <c r="C22" s="27"/>
      <c r="D22" s="27"/>
      <c r="E22" s="27"/>
      <c r="F22" s="31"/>
      <c r="G22" s="50"/>
      <c r="H22" s="27"/>
      <c r="I22" s="27"/>
      <c r="J22" s="51"/>
      <c r="K22" s="37"/>
      <c r="L22" s="27"/>
      <c r="M22" s="27"/>
      <c r="N22" s="27"/>
    </row>
    <row r="23" spans="1:14" x14ac:dyDescent="0.25">
      <c r="A23" s="779" t="s">
        <v>211</v>
      </c>
      <c r="B23" s="22">
        <v>21</v>
      </c>
      <c r="C23" s="22"/>
      <c r="D23" s="22"/>
      <c r="E23" s="22"/>
      <c r="F23" s="32"/>
      <c r="G23" s="52"/>
      <c r="H23" s="22"/>
      <c r="I23" s="22"/>
      <c r="J23" s="53"/>
      <c r="K23" s="38"/>
      <c r="L23" s="22"/>
      <c r="M23" s="22"/>
      <c r="N23" s="22"/>
    </row>
    <row r="24" spans="1:14" x14ac:dyDescent="0.25">
      <c r="A24" s="779"/>
      <c r="B24" s="22">
        <v>22</v>
      </c>
      <c r="C24" s="22"/>
      <c r="D24" s="22"/>
      <c r="E24" s="22"/>
      <c r="F24" s="32"/>
      <c r="G24" s="52"/>
      <c r="H24" s="22"/>
      <c r="I24" s="22"/>
      <c r="J24" s="53"/>
      <c r="K24" s="38"/>
      <c r="L24" s="22"/>
      <c r="M24" s="22"/>
      <c r="N24" s="22"/>
    </row>
    <row r="25" spans="1:14" x14ac:dyDescent="0.25">
      <c r="A25" s="779"/>
      <c r="B25" s="22">
        <v>23</v>
      </c>
      <c r="C25" s="22"/>
      <c r="D25" s="22"/>
      <c r="E25" s="22"/>
      <c r="F25" s="32"/>
      <c r="G25" s="52"/>
      <c r="H25" s="22"/>
      <c r="I25" s="22"/>
      <c r="J25" s="53"/>
      <c r="K25" s="38"/>
      <c r="L25" s="22"/>
      <c r="M25" s="22"/>
      <c r="N25" s="22"/>
    </row>
    <row r="26" spans="1:14" x14ac:dyDescent="0.25">
      <c r="A26" s="779"/>
      <c r="B26" s="22">
        <v>24</v>
      </c>
      <c r="C26" s="22"/>
      <c r="D26" s="22"/>
      <c r="E26" s="22"/>
      <c r="F26" s="32"/>
      <c r="G26" s="52"/>
      <c r="H26" s="22"/>
      <c r="I26" s="22"/>
      <c r="J26" s="53"/>
      <c r="K26" s="38"/>
      <c r="L26" s="22"/>
      <c r="M26" s="22"/>
      <c r="N26" s="22"/>
    </row>
    <row r="27" spans="1:14" x14ac:dyDescent="0.25">
      <c r="A27" s="779" t="s">
        <v>212</v>
      </c>
      <c r="B27" s="18">
        <v>25</v>
      </c>
      <c r="C27" s="18"/>
      <c r="D27" s="18"/>
      <c r="E27" s="18"/>
      <c r="F27" s="18"/>
      <c r="G27" s="18"/>
      <c r="H27" s="18"/>
      <c r="I27" s="18"/>
      <c r="J27" s="18"/>
      <c r="K27" s="18"/>
      <c r="L27" s="18"/>
      <c r="M27" s="18"/>
      <c r="N27" s="18"/>
    </row>
    <row r="28" spans="1:14" x14ac:dyDescent="0.25">
      <c r="A28" s="779"/>
      <c r="B28" s="18">
        <v>26</v>
      </c>
      <c r="C28" s="18"/>
      <c r="D28" s="18"/>
      <c r="E28" s="18"/>
      <c r="F28" s="18"/>
      <c r="G28" s="18"/>
      <c r="H28" s="18"/>
      <c r="I28" s="18"/>
      <c r="J28" s="18"/>
      <c r="K28" s="18"/>
      <c r="L28" s="18"/>
      <c r="M28" s="18"/>
      <c r="N28" s="18"/>
    </row>
    <row r="29" spans="1:14" x14ac:dyDescent="0.25">
      <c r="A29" s="779"/>
      <c r="B29" s="18">
        <v>27</v>
      </c>
      <c r="C29" s="18"/>
      <c r="D29" s="18"/>
      <c r="E29" s="18"/>
      <c r="F29" s="18"/>
      <c r="G29" s="18"/>
      <c r="H29" s="18"/>
      <c r="I29" s="18"/>
      <c r="J29" s="18"/>
      <c r="K29" s="18"/>
      <c r="L29" s="18"/>
      <c r="M29" s="18"/>
      <c r="N29" s="18"/>
    </row>
    <row r="30" spans="1:14" x14ac:dyDescent="0.25">
      <c r="A30" s="779"/>
      <c r="B30" s="18">
        <v>28</v>
      </c>
      <c r="C30" s="18"/>
      <c r="D30" s="18"/>
      <c r="E30" s="18"/>
      <c r="F30" s="18"/>
      <c r="G30" s="18"/>
      <c r="H30" s="18"/>
      <c r="I30" s="18"/>
      <c r="J30" s="18"/>
      <c r="K30" s="18"/>
      <c r="L30" s="18"/>
      <c r="M30" s="18"/>
      <c r="N30" s="18"/>
    </row>
    <row r="31" spans="1:14" x14ac:dyDescent="0.25">
      <c r="A31" s="779"/>
      <c r="B31" s="18">
        <v>29</v>
      </c>
      <c r="C31" s="18"/>
      <c r="D31" s="18"/>
      <c r="E31" s="18"/>
      <c r="F31" s="18"/>
      <c r="G31" s="18"/>
      <c r="H31" s="18"/>
      <c r="I31" s="18"/>
      <c r="J31" s="18"/>
      <c r="K31" s="18"/>
      <c r="L31" s="18"/>
      <c r="M31" s="18"/>
      <c r="N31" s="18"/>
    </row>
    <row r="32" spans="1:14" x14ac:dyDescent="0.25">
      <c r="A32" s="779" t="s">
        <v>213</v>
      </c>
      <c r="B32" s="25">
        <v>30</v>
      </c>
      <c r="C32" s="25"/>
      <c r="D32" s="25"/>
      <c r="E32" s="25"/>
      <c r="F32" s="25"/>
      <c r="G32" s="25"/>
      <c r="H32" s="25"/>
      <c r="I32" s="25"/>
      <c r="J32" s="25"/>
      <c r="K32" s="25"/>
      <c r="L32" s="25"/>
      <c r="M32" s="25"/>
      <c r="N32" s="25"/>
    </row>
    <row r="33" spans="1:14" x14ac:dyDescent="0.25">
      <c r="A33" s="779"/>
      <c r="B33" s="25">
        <v>31</v>
      </c>
      <c r="C33" s="25"/>
      <c r="D33" s="25"/>
      <c r="E33" s="25"/>
      <c r="F33" s="25"/>
      <c r="G33" s="25"/>
      <c r="H33" s="25"/>
      <c r="I33" s="25"/>
      <c r="J33" s="25"/>
      <c r="K33" s="25"/>
      <c r="L33" s="25"/>
      <c r="M33" s="25"/>
      <c r="N33" s="25"/>
    </row>
    <row r="34" spans="1:14" x14ac:dyDescent="0.25">
      <c r="A34" s="779"/>
      <c r="B34" s="25">
        <v>32</v>
      </c>
      <c r="C34" s="25"/>
      <c r="D34" s="25"/>
      <c r="E34" s="25"/>
      <c r="F34" s="25"/>
      <c r="G34" s="25"/>
      <c r="H34" s="25"/>
      <c r="I34" s="25"/>
      <c r="J34" s="25"/>
      <c r="K34" s="25"/>
      <c r="L34" s="25"/>
      <c r="M34" s="25"/>
      <c r="N34" s="25"/>
    </row>
    <row r="35" spans="1:14" x14ac:dyDescent="0.25">
      <c r="A35" s="779" t="s">
        <v>214</v>
      </c>
      <c r="B35" s="26">
        <v>33</v>
      </c>
      <c r="C35" s="23"/>
      <c r="D35" s="23"/>
      <c r="E35" s="23"/>
      <c r="F35" s="23"/>
      <c r="G35" s="23"/>
      <c r="H35" s="23"/>
      <c r="I35" s="23"/>
      <c r="J35" s="23"/>
      <c r="K35" s="23"/>
      <c r="L35" s="23"/>
      <c r="M35" s="23"/>
      <c r="N35" s="23"/>
    </row>
    <row r="36" spans="1:14" x14ac:dyDescent="0.25">
      <c r="A36" s="779"/>
      <c r="B36" s="23">
        <v>34</v>
      </c>
      <c r="C36" s="23"/>
      <c r="D36" s="23"/>
      <c r="E36" s="23"/>
      <c r="F36" s="23"/>
      <c r="G36" s="23"/>
      <c r="H36" s="23"/>
      <c r="I36" s="23"/>
      <c r="J36" s="23"/>
      <c r="K36" s="23"/>
      <c r="L36" s="23"/>
      <c r="M36" s="23"/>
      <c r="N36" s="23"/>
    </row>
    <row r="37" spans="1:14" x14ac:dyDescent="0.25">
      <c r="A37" s="779"/>
      <c r="B37" s="54">
        <v>35</v>
      </c>
      <c r="C37" s="23"/>
      <c r="D37" s="23"/>
      <c r="E37" s="23"/>
      <c r="F37" s="23"/>
      <c r="G37" s="23"/>
      <c r="H37" s="23"/>
      <c r="I37" s="23"/>
      <c r="J37" s="23"/>
      <c r="K37" s="23"/>
      <c r="L37" s="23"/>
      <c r="M37" s="23"/>
      <c r="N37" s="23"/>
    </row>
    <row r="38" spans="1:14" x14ac:dyDescent="0.25">
      <c r="A38" s="779" t="s">
        <v>215</v>
      </c>
      <c r="B38" s="17">
        <v>36</v>
      </c>
      <c r="C38" s="17"/>
      <c r="D38" s="17"/>
      <c r="E38" s="17"/>
      <c r="F38" s="17"/>
      <c r="G38" s="17"/>
      <c r="H38" s="17"/>
      <c r="I38" s="17"/>
      <c r="J38" s="17"/>
      <c r="K38" s="17"/>
      <c r="L38" s="17"/>
      <c r="M38" s="17"/>
      <c r="N38" s="17"/>
    </row>
    <row r="39" spans="1:14" x14ac:dyDescent="0.25">
      <c r="A39" s="779"/>
      <c r="B39" s="17">
        <v>37</v>
      </c>
      <c r="C39" s="17"/>
      <c r="D39" s="17"/>
      <c r="E39" s="17"/>
      <c r="F39" s="17"/>
      <c r="G39" s="17"/>
      <c r="H39" s="17"/>
      <c r="I39" s="17"/>
      <c r="J39" s="17"/>
      <c r="K39" s="17"/>
      <c r="L39" s="17"/>
      <c r="M39" s="17"/>
      <c r="N39" s="17"/>
    </row>
    <row r="40" spans="1:14" x14ac:dyDescent="0.25">
      <c r="A40" s="779"/>
      <c r="B40" s="17">
        <v>38</v>
      </c>
      <c r="C40" s="17"/>
      <c r="D40" s="17"/>
      <c r="E40" s="17"/>
      <c r="F40" s="17"/>
      <c r="G40" s="17"/>
      <c r="H40" s="17"/>
      <c r="I40" s="17"/>
      <c r="J40" s="17"/>
      <c r="K40" s="17"/>
      <c r="L40" s="17"/>
      <c r="M40" s="17"/>
      <c r="N40" s="17"/>
    </row>
    <row r="41" spans="1:14" x14ac:dyDescent="0.25">
      <c r="A41" s="785" t="s">
        <v>216</v>
      </c>
      <c r="B41" s="55">
        <v>39</v>
      </c>
      <c r="C41" s="56"/>
      <c r="D41" s="56"/>
      <c r="E41" s="56"/>
      <c r="F41" s="56"/>
      <c r="G41" s="56"/>
      <c r="H41" s="56"/>
      <c r="I41" s="56"/>
      <c r="J41" s="56"/>
      <c r="K41" s="56"/>
      <c r="L41" s="56"/>
      <c r="M41" s="56"/>
      <c r="N41" s="56"/>
    </row>
    <row r="42" spans="1:14" x14ac:dyDescent="0.25">
      <c r="A42" s="785"/>
      <c r="B42" s="56">
        <v>40</v>
      </c>
      <c r="C42" s="56"/>
      <c r="D42" s="56"/>
      <c r="E42" s="56"/>
      <c r="F42" s="56"/>
      <c r="G42" s="56"/>
      <c r="H42" s="56"/>
      <c r="I42" s="56"/>
      <c r="J42" s="56"/>
      <c r="K42" s="56"/>
      <c r="L42" s="56"/>
      <c r="M42" s="56"/>
      <c r="N42" s="56"/>
    </row>
    <row r="43" spans="1:14" x14ac:dyDescent="0.25">
      <c r="A43" s="785"/>
      <c r="B43" s="56">
        <v>41</v>
      </c>
      <c r="C43" s="56"/>
      <c r="D43" s="56"/>
      <c r="E43" s="56"/>
      <c r="F43" s="56"/>
      <c r="G43" s="56"/>
      <c r="H43" s="56"/>
      <c r="I43" s="56"/>
      <c r="J43" s="56"/>
      <c r="K43" s="56"/>
      <c r="L43" s="56"/>
      <c r="M43" s="56"/>
      <c r="N43" s="56"/>
    </row>
    <row r="44" spans="1:14" x14ac:dyDescent="0.25">
      <c r="A44" s="785"/>
      <c r="B44" s="57">
        <v>42</v>
      </c>
      <c r="C44" s="56"/>
      <c r="D44" s="56"/>
      <c r="E44" s="56"/>
      <c r="F44" s="56"/>
      <c r="G44" s="56"/>
      <c r="H44" s="56"/>
      <c r="I44" s="56"/>
      <c r="J44" s="56"/>
      <c r="K44" s="56"/>
      <c r="L44" s="56"/>
      <c r="M44" s="56"/>
      <c r="N44" s="56"/>
    </row>
    <row r="45" spans="1:14" x14ac:dyDescent="0.25">
      <c r="A45" s="778" t="s">
        <v>217</v>
      </c>
      <c r="B45" s="21">
        <v>43</v>
      </c>
      <c r="C45" s="21"/>
      <c r="D45" s="21"/>
      <c r="E45" s="21"/>
      <c r="F45" s="21"/>
      <c r="G45" s="21"/>
      <c r="H45" s="21"/>
      <c r="I45" s="21"/>
      <c r="J45" s="21"/>
      <c r="K45" s="21"/>
      <c r="L45" s="21"/>
      <c r="M45" s="21"/>
      <c r="N45" s="21"/>
    </row>
    <row r="46" spans="1:14" x14ac:dyDescent="0.25">
      <c r="A46" s="778"/>
      <c r="B46" s="21">
        <v>44</v>
      </c>
      <c r="C46" s="21"/>
      <c r="D46" s="21"/>
      <c r="E46" s="21"/>
      <c r="F46" s="21"/>
      <c r="G46" s="21"/>
      <c r="H46" s="21"/>
      <c r="I46" s="21"/>
      <c r="J46" s="21"/>
      <c r="K46" s="21"/>
      <c r="L46" s="21"/>
      <c r="M46" s="21"/>
      <c r="N46" s="21"/>
    </row>
    <row r="47" spans="1:14" x14ac:dyDescent="0.25">
      <c r="A47" s="13"/>
      <c r="B47" s="13"/>
      <c r="C47" s="13"/>
      <c r="D47" s="13"/>
      <c r="E47" s="13"/>
      <c r="F47" s="13"/>
      <c r="G47" s="13"/>
      <c r="H47" s="13"/>
      <c r="I47" s="13"/>
      <c r="J47" s="13"/>
      <c r="K47" s="13"/>
      <c r="L47" s="13"/>
      <c r="M47" s="13"/>
      <c r="N47" s="13"/>
    </row>
    <row r="48" spans="1:14" x14ac:dyDescent="0.25">
      <c r="A48" s="13"/>
      <c r="B48" s="13"/>
      <c r="C48" s="13"/>
      <c r="D48" s="13"/>
      <c r="E48" s="13"/>
      <c r="F48" s="13"/>
      <c r="G48" s="13"/>
      <c r="H48" s="13"/>
      <c r="I48" s="13"/>
      <c r="J48" s="13"/>
      <c r="K48" s="13"/>
      <c r="L48" s="13"/>
      <c r="M48" s="13"/>
      <c r="N48" s="13"/>
    </row>
    <row r="49" spans="1:14" x14ac:dyDescent="0.25">
      <c r="A49" s="13"/>
      <c r="B49" s="13"/>
      <c r="C49" s="13"/>
      <c r="D49" s="13"/>
      <c r="E49" s="13"/>
      <c r="F49" s="13"/>
      <c r="G49" s="13"/>
      <c r="H49" s="13"/>
      <c r="I49" s="13"/>
      <c r="J49" s="13"/>
      <c r="K49" s="13"/>
      <c r="L49" s="13"/>
      <c r="M49" s="13"/>
      <c r="N49" s="13"/>
    </row>
    <row r="50" spans="1:14" x14ac:dyDescent="0.25">
      <c r="A50" s="13"/>
      <c r="B50" s="13"/>
      <c r="C50" s="13"/>
      <c r="D50" s="13"/>
      <c r="E50" s="13"/>
      <c r="F50" s="13"/>
      <c r="G50" s="13"/>
      <c r="H50" s="13"/>
      <c r="I50" s="13"/>
      <c r="J50" s="13"/>
      <c r="K50" s="13"/>
      <c r="L50" s="13"/>
      <c r="M50" s="13"/>
      <c r="N50" s="13"/>
    </row>
    <row r="51" spans="1:14" x14ac:dyDescent="0.25">
      <c r="A51" s="13"/>
      <c r="B51" s="13"/>
      <c r="C51" s="13"/>
      <c r="D51" s="13"/>
      <c r="E51" s="13"/>
      <c r="F51" s="13"/>
      <c r="G51" s="13"/>
      <c r="H51" s="13"/>
      <c r="I51" s="13"/>
      <c r="J51" s="13"/>
      <c r="K51" s="13"/>
      <c r="L51" s="13"/>
      <c r="M51" s="13"/>
      <c r="N51" s="13"/>
    </row>
    <row r="52" spans="1:14" x14ac:dyDescent="0.25">
      <c r="A52" s="13"/>
      <c r="B52" s="13"/>
      <c r="C52" s="13"/>
      <c r="D52" s="13"/>
      <c r="E52" s="13"/>
      <c r="F52" s="13"/>
      <c r="G52" s="13"/>
      <c r="H52" s="13"/>
      <c r="I52" s="13"/>
      <c r="J52" s="13"/>
      <c r="K52" s="13"/>
      <c r="L52" s="13"/>
      <c r="M52" s="13"/>
      <c r="N52" s="13"/>
    </row>
    <row r="53" spans="1:14" x14ac:dyDescent="0.25">
      <c r="A53" s="13"/>
      <c r="B53" s="13"/>
      <c r="C53" s="13"/>
      <c r="D53" s="13"/>
      <c r="E53" s="13"/>
      <c r="F53" s="13"/>
      <c r="G53" s="13"/>
      <c r="H53" s="13"/>
      <c r="I53" s="13"/>
      <c r="J53" s="13"/>
      <c r="K53" s="13"/>
      <c r="L53" s="13"/>
      <c r="M53" s="13"/>
      <c r="N53" s="13"/>
    </row>
    <row r="54" spans="1:14" x14ac:dyDescent="0.25">
      <c r="A54" s="13"/>
      <c r="B54" s="13"/>
      <c r="C54" s="13"/>
      <c r="D54" s="13"/>
      <c r="E54" s="13"/>
      <c r="F54" s="13"/>
      <c r="G54" s="13"/>
      <c r="H54" s="13"/>
      <c r="I54" s="13"/>
      <c r="J54" s="13"/>
      <c r="K54" s="13"/>
      <c r="L54" s="13"/>
      <c r="M54" s="13"/>
      <c r="N54" s="13"/>
    </row>
    <row r="55" spans="1:14" x14ac:dyDescent="0.25">
      <c r="A55" s="13"/>
      <c r="B55" s="13"/>
      <c r="C55" s="13"/>
      <c r="D55" s="13"/>
      <c r="E55" s="13"/>
      <c r="F55" s="13"/>
      <c r="G55" s="13"/>
      <c r="H55" s="13"/>
      <c r="I55" s="13"/>
      <c r="J55" s="13"/>
      <c r="K55" s="13"/>
      <c r="L55" s="13"/>
      <c r="M55" s="13"/>
      <c r="N55" s="13"/>
    </row>
    <row r="56" spans="1:14" x14ac:dyDescent="0.25">
      <c r="A56" s="13"/>
      <c r="B56" s="13"/>
      <c r="C56" s="13"/>
      <c r="D56" s="13"/>
      <c r="E56" s="13"/>
      <c r="F56" s="13"/>
      <c r="G56" s="13"/>
      <c r="H56" s="13"/>
      <c r="I56" s="13"/>
      <c r="J56" s="13"/>
      <c r="K56" s="13"/>
      <c r="L56" s="13"/>
      <c r="M56" s="13"/>
      <c r="N56" s="13"/>
    </row>
    <row r="57" spans="1:14" x14ac:dyDescent="0.25">
      <c r="A57" s="13"/>
      <c r="B57" s="13"/>
      <c r="C57" s="13"/>
      <c r="D57" s="13"/>
      <c r="E57" s="13"/>
      <c r="F57" s="13"/>
      <c r="G57" s="13"/>
      <c r="H57" s="13"/>
      <c r="I57" s="13"/>
      <c r="J57" s="13"/>
      <c r="K57" s="13"/>
      <c r="L57" s="13"/>
      <c r="M57" s="13"/>
      <c r="N57" s="13"/>
    </row>
    <row r="58" spans="1:14" x14ac:dyDescent="0.25">
      <c r="A58" s="13"/>
      <c r="B58" s="13"/>
      <c r="C58" s="13"/>
      <c r="D58" s="13"/>
      <c r="E58" s="13"/>
      <c r="F58" s="13"/>
      <c r="G58" s="13"/>
      <c r="H58" s="13"/>
      <c r="I58" s="13"/>
      <c r="J58" s="13"/>
      <c r="K58" s="13"/>
      <c r="L58" s="13"/>
      <c r="M58" s="13"/>
      <c r="N58" s="13"/>
    </row>
    <row r="59" spans="1:14" x14ac:dyDescent="0.25">
      <c r="A59" s="13"/>
      <c r="B59" s="13"/>
      <c r="C59" s="13"/>
      <c r="D59" s="13"/>
      <c r="E59" s="13"/>
      <c r="F59" s="13"/>
      <c r="G59" s="13"/>
      <c r="H59" s="13"/>
      <c r="I59" s="13"/>
      <c r="J59" s="13"/>
      <c r="K59" s="13"/>
      <c r="L59" s="13"/>
      <c r="M59" s="13"/>
      <c r="N59" s="13"/>
    </row>
    <row r="60" spans="1:14" x14ac:dyDescent="0.25">
      <c r="A60" s="13"/>
      <c r="B60" s="13"/>
      <c r="C60" s="13"/>
      <c r="D60" s="13"/>
      <c r="E60" s="13"/>
      <c r="F60" s="13"/>
      <c r="G60" s="13"/>
      <c r="H60" s="13"/>
      <c r="I60" s="13"/>
      <c r="J60" s="13"/>
      <c r="K60" s="13"/>
      <c r="L60" s="13"/>
      <c r="M60" s="13"/>
      <c r="N60" s="13"/>
    </row>
    <row r="61" spans="1:14" x14ac:dyDescent="0.25">
      <c r="A61" s="13"/>
      <c r="B61" s="13"/>
      <c r="C61" s="13"/>
      <c r="D61" s="13"/>
      <c r="E61" s="13"/>
      <c r="F61" s="13"/>
      <c r="G61" s="13"/>
      <c r="H61" s="13"/>
      <c r="I61" s="13"/>
      <c r="J61" s="13"/>
      <c r="K61" s="13"/>
      <c r="L61" s="13"/>
      <c r="M61" s="13"/>
      <c r="N61" s="13"/>
    </row>
    <row r="62" spans="1:14" x14ac:dyDescent="0.25">
      <c r="A62" s="13"/>
      <c r="B62" s="13"/>
      <c r="C62" s="13"/>
      <c r="D62" s="13"/>
      <c r="E62" s="13"/>
      <c r="F62" s="13"/>
      <c r="G62" s="13"/>
      <c r="H62" s="13"/>
      <c r="I62" s="13"/>
      <c r="J62" s="13"/>
      <c r="K62" s="13"/>
      <c r="L62" s="13"/>
      <c r="M62" s="13"/>
      <c r="N62" s="13"/>
    </row>
    <row r="63" spans="1:14" x14ac:dyDescent="0.25">
      <c r="A63" s="13"/>
      <c r="B63" s="13"/>
      <c r="C63" s="13"/>
      <c r="D63" s="13"/>
      <c r="E63" s="13"/>
      <c r="F63" s="13"/>
      <c r="G63" s="13"/>
      <c r="H63" s="13"/>
      <c r="I63" s="13"/>
      <c r="J63" s="13"/>
      <c r="K63" s="13"/>
      <c r="L63" s="13"/>
      <c r="M63" s="13"/>
      <c r="N63" s="13"/>
    </row>
    <row r="64" spans="1:14" x14ac:dyDescent="0.25">
      <c r="A64" s="13"/>
      <c r="B64" s="13"/>
      <c r="C64" s="13"/>
      <c r="D64" s="13"/>
      <c r="E64" s="13"/>
      <c r="F64" s="13"/>
      <c r="G64" s="13"/>
      <c r="H64" s="13"/>
      <c r="I64" s="13"/>
      <c r="J64" s="13"/>
      <c r="K64" s="13"/>
      <c r="L64" s="13"/>
      <c r="M64" s="13"/>
      <c r="N64" s="13"/>
    </row>
    <row r="65" spans="1:14" x14ac:dyDescent="0.25">
      <c r="A65" s="13"/>
      <c r="B65" s="13"/>
      <c r="C65" s="13"/>
      <c r="D65" s="13"/>
      <c r="E65" s="13"/>
      <c r="F65" s="13"/>
      <c r="G65" s="13"/>
      <c r="H65" s="13"/>
      <c r="I65" s="13"/>
      <c r="J65" s="13"/>
      <c r="K65" s="13"/>
      <c r="L65" s="13"/>
      <c r="M65" s="13"/>
      <c r="N65" s="13"/>
    </row>
    <row r="66" spans="1:14" x14ac:dyDescent="0.25">
      <c r="A66" s="13"/>
      <c r="B66" s="13"/>
      <c r="C66" s="13"/>
      <c r="D66" s="13"/>
      <c r="E66" s="13"/>
      <c r="F66" s="13"/>
      <c r="G66" s="13"/>
      <c r="H66" s="13"/>
      <c r="I66" s="13"/>
      <c r="J66" s="13"/>
      <c r="K66" s="13"/>
      <c r="L66" s="13"/>
      <c r="M66" s="13"/>
      <c r="N66" s="13"/>
    </row>
    <row r="67" spans="1:14" x14ac:dyDescent="0.25">
      <c r="A67" s="13"/>
      <c r="B67" s="13"/>
      <c r="C67" s="13"/>
      <c r="D67" s="13"/>
      <c r="E67" s="13"/>
      <c r="F67" s="13"/>
      <c r="G67" s="13"/>
      <c r="H67" s="13"/>
      <c r="I67" s="13"/>
      <c r="J67" s="13"/>
      <c r="K67" s="13"/>
      <c r="L67" s="13"/>
      <c r="M67" s="13"/>
      <c r="N67" s="13"/>
    </row>
    <row r="68" spans="1:14" x14ac:dyDescent="0.25">
      <c r="A68" s="13"/>
      <c r="B68" s="13"/>
      <c r="C68" s="13"/>
      <c r="D68" s="13"/>
      <c r="E68" s="13"/>
      <c r="F68" s="13"/>
      <c r="G68" s="13"/>
      <c r="H68" s="13"/>
      <c r="I68" s="13"/>
      <c r="J68" s="13"/>
      <c r="K68" s="13"/>
      <c r="L68" s="13"/>
      <c r="M68" s="13"/>
      <c r="N68" s="13"/>
    </row>
    <row r="69" spans="1:14" x14ac:dyDescent="0.25">
      <c r="A69" s="13"/>
      <c r="B69" s="13"/>
      <c r="C69" s="13"/>
      <c r="D69" s="13"/>
      <c r="E69" s="13"/>
      <c r="F69" s="13"/>
      <c r="G69" s="13"/>
      <c r="H69" s="13"/>
      <c r="I69" s="13"/>
      <c r="J69" s="13"/>
      <c r="K69" s="13"/>
      <c r="L69" s="13"/>
      <c r="M69" s="13"/>
      <c r="N69" s="13"/>
    </row>
    <row r="70" spans="1:14" x14ac:dyDescent="0.25">
      <c r="A70" s="13"/>
      <c r="B70" s="13"/>
      <c r="C70" s="13"/>
      <c r="D70" s="13"/>
      <c r="E70" s="13"/>
      <c r="F70" s="13"/>
      <c r="G70" s="13"/>
      <c r="H70" s="13"/>
      <c r="I70" s="13"/>
      <c r="J70" s="13"/>
      <c r="K70" s="13"/>
      <c r="L70" s="13"/>
      <c r="M70" s="13"/>
      <c r="N70" s="13"/>
    </row>
    <row r="71" spans="1:14" x14ac:dyDescent="0.25">
      <c r="A71" s="13"/>
      <c r="B71" s="13"/>
      <c r="C71" s="13"/>
      <c r="D71" s="13"/>
      <c r="E71" s="13"/>
      <c r="F71" s="13"/>
      <c r="G71" s="13"/>
      <c r="H71" s="13"/>
      <c r="I71" s="13"/>
      <c r="J71" s="13"/>
      <c r="K71" s="13"/>
      <c r="L71" s="13"/>
      <c r="M71" s="13"/>
      <c r="N71" s="13"/>
    </row>
    <row r="72" spans="1:14" x14ac:dyDescent="0.25">
      <c r="A72" s="13"/>
      <c r="B72" s="13"/>
      <c r="C72" s="13"/>
      <c r="D72" s="13"/>
      <c r="E72" s="13"/>
      <c r="F72" s="13"/>
      <c r="G72" s="13"/>
      <c r="H72" s="13"/>
      <c r="I72" s="13"/>
      <c r="J72" s="13"/>
      <c r="K72" s="13"/>
      <c r="L72" s="13"/>
      <c r="M72" s="13"/>
      <c r="N72" s="13"/>
    </row>
    <row r="73" spans="1:14" x14ac:dyDescent="0.25">
      <c r="A73" s="13"/>
      <c r="B73" s="13"/>
      <c r="C73" s="13"/>
      <c r="D73" s="13"/>
      <c r="E73" s="13"/>
      <c r="F73" s="13"/>
      <c r="G73" s="13"/>
      <c r="H73" s="13"/>
      <c r="I73" s="13"/>
      <c r="J73" s="13"/>
      <c r="K73" s="13"/>
      <c r="L73" s="13"/>
      <c r="M73" s="13"/>
      <c r="N73" s="13"/>
    </row>
    <row r="74" spans="1:14" x14ac:dyDescent="0.25">
      <c r="A74" s="13"/>
      <c r="B74" s="13"/>
      <c r="C74" s="13"/>
      <c r="D74" s="13"/>
      <c r="E74" s="13"/>
      <c r="F74" s="13"/>
      <c r="G74" s="13"/>
      <c r="H74" s="13"/>
      <c r="I74" s="13"/>
      <c r="J74" s="13"/>
      <c r="K74" s="13"/>
      <c r="L74" s="13"/>
      <c r="M74" s="13"/>
      <c r="N74" s="13"/>
    </row>
    <row r="75" spans="1:14" x14ac:dyDescent="0.25">
      <c r="A75" s="13"/>
      <c r="B75" s="13"/>
      <c r="C75" s="13"/>
      <c r="D75" s="13"/>
      <c r="E75" s="13"/>
      <c r="F75" s="13"/>
      <c r="G75" s="13"/>
      <c r="H75" s="13"/>
      <c r="I75" s="13"/>
      <c r="J75" s="13"/>
      <c r="K75" s="13"/>
      <c r="L75" s="13"/>
      <c r="M75" s="13"/>
      <c r="N75" s="13"/>
    </row>
    <row r="76" spans="1:14" x14ac:dyDescent="0.25">
      <c r="A76" s="13"/>
      <c r="B76" s="13"/>
      <c r="C76" s="13"/>
      <c r="D76" s="13"/>
      <c r="E76" s="13"/>
      <c r="F76" s="13"/>
      <c r="G76" s="13"/>
      <c r="H76" s="13"/>
      <c r="I76" s="13"/>
      <c r="J76" s="13"/>
      <c r="K76" s="13"/>
      <c r="L76" s="13"/>
      <c r="M76" s="13"/>
      <c r="N76" s="13"/>
    </row>
    <row r="77" spans="1:14" x14ac:dyDescent="0.25">
      <c r="A77" s="13"/>
      <c r="B77" s="13"/>
      <c r="C77" s="13"/>
      <c r="D77" s="13"/>
      <c r="E77" s="13"/>
      <c r="F77" s="13"/>
      <c r="G77" s="13"/>
      <c r="H77" s="13"/>
      <c r="I77" s="13"/>
      <c r="J77" s="13"/>
      <c r="K77" s="13"/>
      <c r="L77" s="13"/>
      <c r="M77" s="13"/>
      <c r="N77" s="13"/>
    </row>
    <row r="78" spans="1:14" x14ac:dyDescent="0.25">
      <c r="A78" s="13"/>
      <c r="B78" s="13"/>
      <c r="C78" s="13"/>
      <c r="D78" s="13"/>
      <c r="E78" s="13"/>
      <c r="F78" s="13"/>
      <c r="G78" s="13"/>
      <c r="H78" s="13"/>
      <c r="I78" s="13"/>
      <c r="J78" s="13"/>
      <c r="K78" s="13"/>
      <c r="L78" s="13"/>
      <c r="M78" s="13"/>
      <c r="N78" s="13"/>
    </row>
    <row r="79" spans="1:14" x14ac:dyDescent="0.25">
      <c r="A79" s="13"/>
      <c r="B79" s="13"/>
      <c r="C79" s="13"/>
      <c r="D79" s="13"/>
      <c r="E79" s="13"/>
      <c r="F79" s="13"/>
      <c r="G79" s="13"/>
      <c r="H79" s="13"/>
      <c r="I79" s="13"/>
      <c r="J79" s="13"/>
      <c r="K79" s="13"/>
      <c r="L79" s="13"/>
      <c r="M79" s="13"/>
      <c r="N79" s="13"/>
    </row>
    <row r="80" spans="1:14" x14ac:dyDescent="0.25">
      <c r="A80" s="13"/>
      <c r="B80" s="13"/>
      <c r="C80" s="13"/>
      <c r="D80" s="13"/>
      <c r="E80" s="13"/>
      <c r="F80" s="13"/>
      <c r="G80" s="13"/>
      <c r="H80" s="13"/>
      <c r="I80" s="13"/>
      <c r="J80" s="13"/>
      <c r="K80" s="13"/>
      <c r="L80" s="13"/>
      <c r="M80" s="13"/>
      <c r="N80" s="13"/>
    </row>
    <row r="81" spans="1:14" x14ac:dyDescent="0.25">
      <c r="A81" s="13"/>
      <c r="B81" s="13"/>
      <c r="C81" s="13"/>
      <c r="D81" s="13"/>
      <c r="E81" s="13"/>
      <c r="F81" s="13"/>
      <c r="G81" s="13"/>
      <c r="H81" s="13"/>
      <c r="I81" s="13"/>
      <c r="J81" s="13"/>
      <c r="K81" s="13"/>
      <c r="L81" s="13"/>
      <c r="M81" s="13"/>
      <c r="N81" s="13"/>
    </row>
    <row r="82" spans="1:14" x14ac:dyDescent="0.25">
      <c r="A82" s="13"/>
      <c r="B82" s="13"/>
      <c r="C82" s="13"/>
      <c r="D82" s="13"/>
      <c r="E82" s="13"/>
      <c r="F82" s="13"/>
      <c r="G82" s="13"/>
      <c r="H82" s="13"/>
      <c r="I82" s="13"/>
      <c r="J82" s="13"/>
      <c r="K82" s="13"/>
      <c r="L82" s="13"/>
      <c r="M82" s="13"/>
      <c r="N82" s="13"/>
    </row>
    <row r="83" spans="1:14" x14ac:dyDescent="0.25">
      <c r="A83" s="13"/>
      <c r="B83" s="13"/>
      <c r="C83" s="13"/>
      <c r="D83" s="13"/>
      <c r="E83" s="13"/>
      <c r="F83" s="13"/>
      <c r="G83" s="13"/>
      <c r="H83" s="13"/>
      <c r="I83" s="13"/>
      <c r="J83" s="13"/>
      <c r="K83" s="13"/>
      <c r="L83" s="13"/>
      <c r="M83" s="13"/>
      <c r="N83" s="13"/>
    </row>
    <row r="84" spans="1:14" x14ac:dyDescent="0.25">
      <c r="A84" s="13"/>
      <c r="B84" s="13"/>
      <c r="C84" s="13"/>
      <c r="D84" s="13"/>
      <c r="E84" s="13"/>
      <c r="F84" s="13"/>
      <c r="G84" s="13"/>
      <c r="H84" s="13"/>
      <c r="I84" s="13"/>
      <c r="J84" s="13"/>
      <c r="K84" s="13"/>
      <c r="L84" s="13"/>
      <c r="M84" s="13"/>
      <c r="N84" s="13"/>
    </row>
    <row r="85" spans="1:14" x14ac:dyDescent="0.25">
      <c r="A85" s="13"/>
      <c r="B85" s="13"/>
      <c r="C85" s="13"/>
      <c r="D85" s="13"/>
      <c r="E85" s="13"/>
      <c r="F85" s="13"/>
      <c r="G85" s="13"/>
      <c r="H85" s="13"/>
      <c r="I85" s="13"/>
      <c r="J85" s="13"/>
      <c r="K85" s="13"/>
      <c r="L85" s="13"/>
      <c r="M85" s="13"/>
      <c r="N85" s="13"/>
    </row>
    <row r="86" spans="1:14" x14ac:dyDescent="0.25">
      <c r="A86" s="13"/>
      <c r="B86" s="13"/>
      <c r="C86" s="13"/>
      <c r="D86" s="13"/>
      <c r="E86" s="13"/>
      <c r="F86" s="13"/>
      <c r="G86" s="13"/>
      <c r="H86" s="13"/>
      <c r="I86" s="13"/>
      <c r="J86" s="13"/>
      <c r="K86" s="13"/>
      <c r="L86" s="13"/>
      <c r="M86" s="13"/>
      <c r="N86" s="13"/>
    </row>
    <row r="87" spans="1:14" x14ac:dyDescent="0.25">
      <c r="A87" s="13"/>
      <c r="B87" s="13"/>
      <c r="C87" s="13"/>
      <c r="D87" s="13"/>
      <c r="E87" s="13"/>
      <c r="F87" s="13"/>
      <c r="G87" s="13"/>
      <c r="H87" s="13"/>
      <c r="I87" s="13"/>
      <c r="J87" s="13"/>
      <c r="K87" s="13"/>
      <c r="L87" s="13"/>
      <c r="M87" s="13"/>
      <c r="N87" s="13"/>
    </row>
    <row r="88" spans="1:14" x14ac:dyDescent="0.25">
      <c r="A88" s="13"/>
      <c r="B88" s="13"/>
      <c r="C88" s="13"/>
      <c r="D88" s="13"/>
      <c r="E88" s="13"/>
      <c r="F88" s="13"/>
      <c r="G88" s="13"/>
      <c r="H88" s="13"/>
      <c r="I88" s="13"/>
      <c r="J88" s="13"/>
      <c r="K88" s="13"/>
      <c r="L88" s="13"/>
      <c r="M88" s="13"/>
      <c r="N88" s="13"/>
    </row>
    <row r="89" spans="1:14" x14ac:dyDescent="0.25">
      <c r="A89" s="13"/>
      <c r="B89" s="13"/>
      <c r="C89" s="13"/>
      <c r="D89" s="13"/>
      <c r="E89" s="13"/>
      <c r="F89" s="13"/>
      <c r="G89" s="13"/>
      <c r="H89" s="13"/>
      <c r="I89" s="13"/>
      <c r="J89" s="13"/>
      <c r="K89" s="13"/>
      <c r="L89" s="13"/>
      <c r="M89" s="13"/>
      <c r="N89" s="13"/>
    </row>
    <row r="90" spans="1:14" x14ac:dyDescent="0.25">
      <c r="A90" s="13"/>
      <c r="B90" s="13"/>
      <c r="C90" s="13"/>
      <c r="D90" s="13"/>
      <c r="E90" s="13"/>
      <c r="F90" s="13"/>
      <c r="G90" s="13"/>
      <c r="H90" s="13"/>
      <c r="I90" s="13"/>
      <c r="J90" s="13"/>
      <c r="K90" s="13"/>
      <c r="L90" s="13"/>
      <c r="M90" s="13"/>
      <c r="N90" s="13"/>
    </row>
    <row r="91" spans="1:14" x14ac:dyDescent="0.25">
      <c r="A91" s="13"/>
      <c r="B91" s="13"/>
      <c r="C91" s="13"/>
      <c r="D91" s="13"/>
      <c r="E91" s="13"/>
      <c r="F91" s="13"/>
      <c r="G91" s="13"/>
      <c r="H91" s="13"/>
      <c r="I91" s="13"/>
      <c r="J91" s="13"/>
      <c r="K91" s="13"/>
      <c r="L91" s="13"/>
      <c r="M91" s="13"/>
      <c r="N91" s="13"/>
    </row>
    <row r="92" spans="1:14" x14ac:dyDescent="0.25">
      <c r="A92" s="13"/>
      <c r="B92" s="13"/>
      <c r="C92" s="13"/>
      <c r="D92" s="13"/>
      <c r="E92" s="13"/>
      <c r="F92" s="13"/>
      <c r="G92" s="13"/>
      <c r="H92" s="13"/>
      <c r="I92" s="13"/>
      <c r="J92" s="13"/>
      <c r="K92" s="13"/>
      <c r="L92" s="13"/>
      <c r="M92" s="13"/>
      <c r="N92" s="13"/>
    </row>
    <row r="93" spans="1:14" x14ac:dyDescent="0.25">
      <c r="A93" s="13"/>
      <c r="B93" s="13"/>
      <c r="C93" s="13"/>
      <c r="D93" s="13"/>
      <c r="E93" s="13"/>
      <c r="F93" s="13"/>
      <c r="G93" s="13"/>
      <c r="H93" s="13"/>
      <c r="I93" s="13"/>
      <c r="J93" s="13"/>
      <c r="K93" s="13"/>
      <c r="L93" s="13"/>
      <c r="M93" s="13"/>
      <c r="N93" s="13"/>
    </row>
    <row r="94" spans="1:14" x14ac:dyDescent="0.25">
      <c r="A94" s="13"/>
      <c r="B94" s="13"/>
      <c r="C94" s="13"/>
      <c r="D94" s="13"/>
      <c r="E94" s="13"/>
      <c r="F94" s="13"/>
      <c r="G94" s="13"/>
      <c r="H94" s="13"/>
      <c r="I94" s="13"/>
      <c r="J94" s="13"/>
      <c r="K94" s="13"/>
      <c r="L94" s="13"/>
      <c r="M94" s="13"/>
      <c r="N94" s="13"/>
    </row>
    <row r="95" spans="1:14" x14ac:dyDescent="0.25">
      <c r="A95" s="13"/>
      <c r="B95" s="13"/>
      <c r="C95" s="13"/>
      <c r="D95" s="13"/>
      <c r="E95" s="13"/>
      <c r="F95" s="13"/>
      <c r="G95" s="13"/>
      <c r="H95" s="13"/>
      <c r="I95" s="13"/>
      <c r="J95" s="13"/>
      <c r="K95" s="13"/>
      <c r="L95" s="13"/>
      <c r="M95" s="13"/>
      <c r="N95" s="13"/>
    </row>
    <row r="96" spans="1:14" x14ac:dyDescent="0.25">
      <c r="A96" s="13"/>
      <c r="B96" s="13"/>
      <c r="C96" s="13"/>
      <c r="D96" s="13"/>
      <c r="E96" s="13"/>
      <c r="F96" s="13"/>
      <c r="G96" s="13"/>
      <c r="H96" s="13"/>
      <c r="I96" s="13"/>
      <c r="J96" s="13"/>
      <c r="K96" s="13"/>
      <c r="L96" s="13"/>
      <c r="M96" s="13"/>
      <c r="N96" s="13"/>
    </row>
    <row r="97" spans="1:14" x14ac:dyDescent="0.25">
      <c r="A97" s="13"/>
      <c r="B97" s="13"/>
      <c r="C97" s="13"/>
      <c r="D97" s="13"/>
      <c r="E97" s="13"/>
      <c r="F97" s="13"/>
      <c r="G97" s="13"/>
      <c r="H97" s="13"/>
      <c r="I97" s="13"/>
      <c r="J97" s="13"/>
      <c r="K97" s="13"/>
      <c r="L97" s="13"/>
      <c r="M97" s="13"/>
      <c r="N97" s="13"/>
    </row>
    <row r="98" spans="1:14" x14ac:dyDescent="0.25">
      <c r="A98" s="13"/>
      <c r="B98" s="13"/>
      <c r="C98" s="13"/>
      <c r="D98" s="13"/>
      <c r="E98" s="13"/>
      <c r="F98" s="13"/>
      <c r="G98" s="13"/>
      <c r="H98" s="13"/>
      <c r="I98" s="13"/>
      <c r="J98" s="13"/>
      <c r="K98" s="13"/>
      <c r="L98" s="13"/>
      <c r="M98" s="13"/>
      <c r="N98" s="13"/>
    </row>
    <row r="99" spans="1:14" x14ac:dyDescent="0.25">
      <c r="A99" s="13"/>
      <c r="B99" s="13"/>
      <c r="C99" s="13"/>
      <c r="D99" s="13"/>
      <c r="E99" s="13"/>
      <c r="F99" s="13"/>
      <c r="G99" s="13"/>
      <c r="H99" s="13"/>
      <c r="I99" s="13"/>
      <c r="J99" s="13"/>
      <c r="K99" s="13"/>
      <c r="L99" s="13"/>
      <c r="M99" s="13"/>
      <c r="N99" s="13"/>
    </row>
    <row r="100" spans="1:14" x14ac:dyDescent="0.25">
      <c r="A100" s="13"/>
      <c r="B100" s="13"/>
      <c r="C100" s="13"/>
      <c r="D100" s="13"/>
      <c r="E100" s="13"/>
      <c r="F100" s="13"/>
      <c r="G100" s="13"/>
      <c r="H100" s="13"/>
      <c r="I100" s="13"/>
      <c r="J100" s="13"/>
      <c r="K100" s="13"/>
      <c r="L100" s="13"/>
      <c r="M100" s="13"/>
      <c r="N100" s="13"/>
    </row>
    <row r="101" spans="1:14" x14ac:dyDescent="0.25">
      <c r="A101" s="13"/>
      <c r="B101" s="13"/>
      <c r="C101" s="13"/>
      <c r="D101" s="13"/>
      <c r="E101" s="13"/>
      <c r="F101" s="13"/>
      <c r="G101" s="13"/>
      <c r="H101" s="13"/>
      <c r="I101" s="13"/>
      <c r="J101" s="13"/>
      <c r="K101" s="13"/>
      <c r="L101" s="13"/>
      <c r="M101" s="13"/>
      <c r="N101" s="13"/>
    </row>
    <row r="102" spans="1:14" x14ac:dyDescent="0.25">
      <c r="A102" s="13"/>
      <c r="B102" s="13"/>
      <c r="C102" s="13"/>
      <c r="D102" s="13"/>
      <c r="E102" s="13"/>
      <c r="F102" s="13"/>
      <c r="G102" s="13"/>
      <c r="H102" s="13"/>
      <c r="I102" s="13"/>
      <c r="J102" s="13"/>
      <c r="K102" s="13"/>
      <c r="L102" s="13"/>
      <c r="M102" s="13"/>
      <c r="N102" s="13"/>
    </row>
    <row r="103" spans="1:14" x14ac:dyDescent="0.25">
      <c r="A103" s="13"/>
      <c r="B103" s="13"/>
      <c r="C103" s="13"/>
      <c r="D103" s="13"/>
      <c r="E103" s="13"/>
      <c r="F103" s="13"/>
      <c r="G103" s="13"/>
      <c r="H103" s="13"/>
      <c r="I103" s="13"/>
      <c r="J103" s="13"/>
      <c r="K103" s="13"/>
      <c r="L103" s="13"/>
      <c r="M103" s="13"/>
      <c r="N103" s="13"/>
    </row>
    <row r="104" spans="1:14" x14ac:dyDescent="0.25">
      <c r="A104" s="13"/>
      <c r="B104" s="13"/>
      <c r="C104" s="13"/>
      <c r="D104" s="13"/>
      <c r="E104" s="13"/>
      <c r="F104" s="13"/>
      <c r="G104" s="13"/>
      <c r="H104" s="13"/>
      <c r="I104" s="13"/>
      <c r="J104" s="13"/>
      <c r="K104" s="13"/>
      <c r="L104" s="13"/>
      <c r="M104" s="13"/>
      <c r="N104" s="13"/>
    </row>
    <row r="105" spans="1:14" x14ac:dyDescent="0.25">
      <c r="A105" s="13"/>
      <c r="B105" s="13"/>
      <c r="C105" s="13"/>
      <c r="D105" s="13"/>
      <c r="E105" s="13"/>
      <c r="F105" s="13"/>
      <c r="G105" s="13"/>
      <c r="H105" s="13"/>
      <c r="I105" s="13"/>
      <c r="J105" s="13"/>
      <c r="K105" s="13"/>
      <c r="L105" s="13"/>
      <c r="M105" s="13"/>
      <c r="N105" s="13"/>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N95"/>
  <sheetViews>
    <sheetView view="pageBreakPreview" topLeftCell="A42" zoomScale="75" zoomScaleNormal="75" zoomScaleSheetLayoutView="75" workbookViewId="0">
      <selection activeCell="A42" sqref="A42:B42"/>
    </sheetView>
  </sheetViews>
  <sheetFormatPr baseColWidth="10" defaultColWidth="11.42578125" defaultRowHeight="15" x14ac:dyDescent="0.25"/>
  <cols>
    <col min="1" max="1" width="38.42578125" style="183" customWidth="1"/>
    <col min="2" max="2" width="18.28515625" style="183" customWidth="1"/>
    <col min="3" max="3" width="17.42578125" style="183" customWidth="1"/>
    <col min="4" max="4" width="8.28515625" style="183" customWidth="1"/>
    <col min="5" max="14" width="7.140625" style="183" customWidth="1"/>
    <col min="15" max="15" width="11.85546875" style="183" customWidth="1"/>
    <col min="16" max="16" width="7.140625" style="183" customWidth="1"/>
    <col min="17" max="20" width="12.5703125" style="183" customWidth="1"/>
    <col min="21" max="24" width="12" style="183" customWidth="1"/>
    <col min="25" max="27" width="10.7109375" style="183" customWidth="1"/>
    <col min="28" max="28" width="14.28515625" style="183" customWidth="1"/>
    <col min="29" max="29" width="7.7109375" style="183" bestFit="1" customWidth="1"/>
    <col min="30" max="30" width="22.85546875" style="183" customWidth="1"/>
    <col min="31" max="31" width="18.42578125" style="183" bestFit="1" customWidth="1"/>
    <col min="32" max="32" width="8.42578125" style="183" customWidth="1"/>
    <col min="33" max="33" width="18.42578125" style="183" bestFit="1" customWidth="1"/>
    <col min="34" max="34" width="5.7109375" style="183" customWidth="1"/>
    <col min="35" max="35" width="18.42578125" style="183" bestFit="1" customWidth="1"/>
    <col min="36" max="36" width="4.7109375" style="183" customWidth="1"/>
    <col min="37" max="37" width="23" style="183" bestFit="1" customWidth="1"/>
    <col min="38" max="38" width="11.42578125" style="183"/>
    <col min="39" max="39" width="18.42578125" style="183" bestFit="1" customWidth="1"/>
    <col min="40" max="40" width="16.140625" style="183" customWidth="1"/>
    <col min="41" max="16384" width="11.42578125" style="183"/>
  </cols>
  <sheetData>
    <row r="1" spans="1:40" ht="32.25" customHeight="1" x14ac:dyDescent="0.25">
      <c r="A1" s="471"/>
      <c r="B1" s="474" t="s">
        <v>0</v>
      </c>
      <c r="C1" s="475"/>
      <c r="D1" s="475"/>
      <c r="E1" s="475"/>
      <c r="F1" s="475"/>
      <c r="G1" s="475"/>
      <c r="H1" s="475"/>
      <c r="I1" s="475"/>
      <c r="J1" s="475"/>
      <c r="K1" s="475"/>
      <c r="L1" s="475"/>
      <c r="M1" s="475"/>
      <c r="N1" s="475"/>
      <c r="O1" s="475"/>
      <c r="P1" s="475"/>
      <c r="Q1" s="475"/>
      <c r="R1" s="475"/>
      <c r="S1" s="475"/>
      <c r="T1" s="475"/>
      <c r="U1" s="475"/>
      <c r="V1" s="475"/>
      <c r="W1" s="475"/>
      <c r="X1" s="475"/>
      <c r="Y1" s="476"/>
      <c r="Z1" s="477" t="s">
        <v>1</v>
      </c>
      <c r="AA1" s="478"/>
      <c r="AB1" s="479"/>
    </row>
    <row r="2" spans="1:40" ht="30.75" customHeight="1" x14ac:dyDescent="0.25">
      <c r="A2" s="472"/>
      <c r="B2" s="480" t="s">
        <v>2</v>
      </c>
      <c r="C2" s="481"/>
      <c r="D2" s="481"/>
      <c r="E2" s="481"/>
      <c r="F2" s="481"/>
      <c r="G2" s="481"/>
      <c r="H2" s="481"/>
      <c r="I2" s="481"/>
      <c r="J2" s="481"/>
      <c r="K2" s="481"/>
      <c r="L2" s="481"/>
      <c r="M2" s="481"/>
      <c r="N2" s="481"/>
      <c r="O2" s="481"/>
      <c r="P2" s="481"/>
      <c r="Q2" s="481"/>
      <c r="R2" s="481"/>
      <c r="S2" s="481"/>
      <c r="T2" s="481"/>
      <c r="U2" s="481"/>
      <c r="V2" s="481"/>
      <c r="W2" s="481"/>
      <c r="X2" s="481"/>
      <c r="Y2" s="482"/>
      <c r="Z2" s="483" t="s">
        <v>3</v>
      </c>
      <c r="AA2" s="484"/>
      <c r="AB2" s="485"/>
    </row>
    <row r="3" spans="1:40" ht="24" customHeight="1" x14ac:dyDescent="0.25">
      <c r="A3" s="472"/>
      <c r="B3" s="486" t="s">
        <v>4</v>
      </c>
      <c r="C3" s="487"/>
      <c r="D3" s="487"/>
      <c r="E3" s="487"/>
      <c r="F3" s="487"/>
      <c r="G3" s="487"/>
      <c r="H3" s="487"/>
      <c r="I3" s="487"/>
      <c r="J3" s="487"/>
      <c r="K3" s="487"/>
      <c r="L3" s="487"/>
      <c r="M3" s="487"/>
      <c r="N3" s="487"/>
      <c r="O3" s="487"/>
      <c r="P3" s="487"/>
      <c r="Q3" s="487"/>
      <c r="R3" s="487"/>
      <c r="S3" s="487"/>
      <c r="T3" s="487"/>
      <c r="U3" s="487"/>
      <c r="V3" s="487"/>
      <c r="W3" s="487"/>
      <c r="X3" s="487"/>
      <c r="Y3" s="488"/>
      <c r="Z3" s="483" t="s">
        <v>5</v>
      </c>
      <c r="AA3" s="484"/>
      <c r="AB3" s="485"/>
    </row>
    <row r="4" spans="1:40" ht="15.75" customHeight="1" thickBot="1" x14ac:dyDescent="0.3">
      <c r="A4" s="473"/>
      <c r="B4" s="489"/>
      <c r="C4" s="490"/>
      <c r="D4" s="490"/>
      <c r="E4" s="490"/>
      <c r="F4" s="490"/>
      <c r="G4" s="490"/>
      <c r="H4" s="490"/>
      <c r="I4" s="490"/>
      <c r="J4" s="490"/>
      <c r="K4" s="490"/>
      <c r="L4" s="490"/>
      <c r="M4" s="490"/>
      <c r="N4" s="490"/>
      <c r="O4" s="490"/>
      <c r="P4" s="490"/>
      <c r="Q4" s="490"/>
      <c r="R4" s="490"/>
      <c r="S4" s="490"/>
      <c r="T4" s="490"/>
      <c r="U4" s="490"/>
      <c r="V4" s="490"/>
      <c r="W4" s="490"/>
      <c r="X4" s="490"/>
      <c r="Y4" s="491"/>
      <c r="Z4" s="550" t="s">
        <v>6</v>
      </c>
      <c r="AA4" s="551"/>
      <c r="AB4" s="552"/>
    </row>
    <row r="5" spans="1:40" ht="9" customHeight="1" thickBot="1" x14ac:dyDescent="0.3">
      <c r="A5" s="160"/>
      <c r="B5" s="161"/>
      <c r="C5" s="162"/>
      <c r="D5" s="235"/>
      <c r="E5" s="235"/>
      <c r="F5" s="235"/>
      <c r="G5" s="235"/>
      <c r="H5" s="235"/>
      <c r="I5" s="235"/>
      <c r="J5" s="235"/>
      <c r="K5" s="235"/>
      <c r="L5" s="235"/>
      <c r="M5" s="235"/>
      <c r="N5" s="235"/>
      <c r="O5" s="235"/>
      <c r="P5" s="235"/>
      <c r="Q5" s="235"/>
      <c r="R5" s="235"/>
      <c r="S5" s="235"/>
      <c r="T5" s="235"/>
      <c r="U5" s="235"/>
      <c r="V5" s="235"/>
      <c r="W5" s="235"/>
      <c r="X5" s="235"/>
      <c r="Y5" s="235"/>
      <c r="Z5" s="163"/>
      <c r="AA5" s="164"/>
      <c r="AB5" s="165"/>
    </row>
    <row r="6" spans="1:40" ht="9" customHeight="1" thickBot="1" x14ac:dyDescent="0.3">
      <c r="A6" s="166"/>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167"/>
      <c r="AB6" s="168"/>
    </row>
    <row r="7" spans="1:40" s="282" customFormat="1" ht="12.75" x14ac:dyDescent="0.2">
      <c r="A7" s="553" t="s">
        <v>7</v>
      </c>
      <c r="B7" s="496"/>
      <c r="C7" s="501" t="s">
        <v>8</v>
      </c>
      <c r="D7" s="502"/>
      <c r="E7" s="502"/>
      <c r="F7" s="502"/>
      <c r="G7" s="502"/>
      <c r="H7" s="502"/>
      <c r="I7" s="502"/>
      <c r="J7" s="502"/>
      <c r="K7" s="496"/>
      <c r="L7" s="184"/>
      <c r="M7" s="185"/>
      <c r="N7" s="185"/>
      <c r="O7" s="185"/>
      <c r="P7" s="185"/>
      <c r="Q7" s="186"/>
      <c r="R7" s="505" t="s">
        <v>9</v>
      </c>
      <c r="S7" s="502"/>
      <c r="T7" s="496"/>
      <c r="U7" s="506">
        <v>44564</v>
      </c>
      <c r="V7" s="507"/>
      <c r="W7" s="505" t="s">
        <v>10</v>
      </c>
      <c r="X7" s="496"/>
      <c r="Y7" s="557" t="s">
        <v>11</v>
      </c>
      <c r="Z7" s="513"/>
      <c r="AA7" s="558"/>
      <c r="AB7" s="559"/>
      <c r="AC7" s="187"/>
      <c r="AD7" s="187"/>
      <c r="AE7" s="187"/>
      <c r="AF7" s="187"/>
      <c r="AG7" s="187"/>
      <c r="AH7" s="187"/>
      <c r="AI7" s="187"/>
      <c r="AJ7" s="187"/>
      <c r="AK7" s="187"/>
      <c r="AL7" s="187"/>
      <c r="AM7" s="187"/>
      <c r="AN7" s="187"/>
    </row>
    <row r="8" spans="1:40" s="282" customFormat="1" ht="12.75" x14ac:dyDescent="0.2">
      <c r="A8" s="554"/>
      <c r="B8" s="498"/>
      <c r="C8" s="497"/>
      <c r="D8" s="556"/>
      <c r="E8" s="556"/>
      <c r="F8" s="556"/>
      <c r="G8" s="556"/>
      <c r="H8" s="556"/>
      <c r="I8" s="556"/>
      <c r="J8" s="556"/>
      <c r="K8" s="498"/>
      <c r="L8" s="184"/>
      <c r="M8" s="185"/>
      <c r="N8" s="185"/>
      <c r="O8" s="185"/>
      <c r="P8" s="185"/>
      <c r="Q8" s="186"/>
      <c r="R8" s="497"/>
      <c r="S8" s="556"/>
      <c r="T8" s="498"/>
      <c r="U8" s="508"/>
      <c r="V8" s="509"/>
      <c r="W8" s="497"/>
      <c r="X8" s="498"/>
      <c r="Y8" s="560" t="s">
        <v>12</v>
      </c>
      <c r="Z8" s="516"/>
      <c r="AA8" s="561"/>
      <c r="AB8" s="562"/>
      <c r="AC8" s="187"/>
      <c r="AD8" s="187"/>
      <c r="AE8" s="187"/>
      <c r="AF8" s="187"/>
      <c r="AG8" s="187"/>
      <c r="AH8" s="187"/>
      <c r="AI8" s="187"/>
      <c r="AJ8" s="187"/>
      <c r="AK8" s="187"/>
      <c r="AL8" s="187"/>
      <c r="AM8" s="187"/>
      <c r="AN8" s="187"/>
    </row>
    <row r="9" spans="1:40" s="282" customFormat="1" ht="13.5" thickBot="1" x14ac:dyDescent="0.25">
      <c r="A9" s="555"/>
      <c r="B9" s="500"/>
      <c r="C9" s="499"/>
      <c r="D9" s="504"/>
      <c r="E9" s="504"/>
      <c r="F9" s="504"/>
      <c r="G9" s="504"/>
      <c r="H9" s="504"/>
      <c r="I9" s="504"/>
      <c r="J9" s="504"/>
      <c r="K9" s="500"/>
      <c r="L9" s="184"/>
      <c r="M9" s="185"/>
      <c r="N9" s="185"/>
      <c r="O9" s="185"/>
      <c r="P9" s="185"/>
      <c r="Q9" s="186"/>
      <c r="R9" s="499"/>
      <c r="S9" s="504"/>
      <c r="T9" s="500"/>
      <c r="U9" s="510"/>
      <c r="V9" s="511"/>
      <c r="W9" s="499"/>
      <c r="X9" s="500"/>
      <c r="Y9" s="563" t="s">
        <v>13</v>
      </c>
      <c r="Z9" s="519"/>
      <c r="AA9" s="564" t="s">
        <v>14</v>
      </c>
      <c r="AB9" s="565"/>
      <c r="AC9" s="187"/>
      <c r="AD9" s="187"/>
      <c r="AE9" s="187"/>
      <c r="AF9" s="187"/>
      <c r="AG9" s="187"/>
      <c r="AH9" s="187"/>
      <c r="AI9" s="187"/>
      <c r="AJ9" s="187"/>
      <c r="AK9" s="187"/>
      <c r="AL9" s="187"/>
      <c r="AM9" s="187"/>
      <c r="AN9" s="187"/>
    </row>
    <row r="10" spans="1:40" s="282" customFormat="1" ht="9" customHeight="1" thickBot="1" x14ac:dyDescent="0.25">
      <c r="A10" s="218"/>
      <c r="B10" s="76"/>
      <c r="C10" s="77"/>
      <c r="D10" s="77"/>
      <c r="E10" s="77"/>
      <c r="F10" s="77"/>
      <c r="G10" s="77"/>
      <c r="H10" s="77"/>
      <c r="I10" s="77"/>
      <c r="J10" s="77"/>
      <c r="K10" s="77"/>
      <c r="L10" s="77"/>
      <c r="M10" s="78"/>
      <c r="N10" s="78"/>
      <c r="O10" s="78"/>
      <c r="P10" s="78"/>
      <c r="Q10" s="78"/>
      <c r="R10" s="79"/>
      <c r="S10" s="79"/>
      <c r="T10" s="79"/>
      <c r="U10" s="79"/>
      <c r="V10" s="79"/>
      <c r="W10" s="80"/>
      <c r="X10" s="80"/>
      <c r="Y10" s="80"/>
      <c r="Z10" s="80"/>
      <c r="AA10" s="80"/>
      <c r="AB10" s="223"/>
      <c r="AC10" s="187"/>
      <c r="AD10" s="187"/>
      <c r="AE10" s="187"/>
      <c r="AF10" s="187"/>
      <c r="AG10" s="187"/>
      <c r="AH10" s="187"/>
      <c r="AI10" s="187"/>
      <c r="AJ10" s="187"/>
      <c r="AK10" s="187"/>
      <c r="AL10" s="187"/>
      <c r="AM10" s="187"/>
      <c r="AN10" s="187"/>
    </row>
    <row r="11" spans="1:40" s="282" customFormat="1" ht="39" customHeight="1" thickBot="1" x14ac:dyDescent="0.25">
      <c r="A11" s="548" t="s">
        <v>15</v>
      </c>
      <c r="B11" s="458"/>
      <c r="C11" s="459" t="s">
        <v>16</v>
      </c>
      <c r="D11" s="460"/>
      <c r="E11" s="460"/>
      <c r="F11" s="460"/>
      <c r="G11" s="460"/>
      <c r="H11" s="460"/>
      <c r="I11" s="460"/>
      <c r="J11" s="460"/>
      <c r="K11" s="458"/>
      <c r="L11" s="189"/>
      <c r="M11" s="461" t="s">
        <v>17</v>
      </c>
      <c r="N11" s="460"/>
      <c r="O11" s="460"/>
      <c r="P11" s="460"/>
      <c r="Q11" s="458"/>
      <c r="R11" s="462" t="s">
        <v>18</v>
      </c>
      <c r="S11" s="460"/>
      <c r="T11" s="460"/>
      <c r="U11" s="460"/>
      <c r="V11" s="458"/>
      <c r="W11" s="461" t="s">
        <v>19</v>
      </c>
      <c r="X11" s="458"/>
      <c r="Y11" s="462" t="s">
        <v>20</v>
      </c>
      <c r="Z11" s="460"/>
      <c r="AA11" s="460"/>
      <c r="AB11" s="549"/>
      <c r="AC11" s="187"/>
      <c r="AD11" s="187"/>
      <c r="AE11" s="187"/>
      <c r="AF11" s="187"/>
      <c r="AG11" s="187"/>
      <c r="AH11" s="187"/>
      <c r="AI11" s="187"/>
      <c r="AJ11" s="187"/>
      <c r="AK11" s="187"/>
      <c r="AL11" s="187"/>
      <c r="AM11" s="187"/>
      <c r="AN11" s="187"/>
    </row>
    <row r="12" spans="1:40" ht="9" customHeight="1" thickBot="1" x14ac:dyDescent="0.3">
      <c r="A12" s="169"/>
      <c r="B12" s="170"/>
      <c r="C12" s="463"/>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171"/>
      <c r="AB12" s="172"/>
    </row>
    <row r="13" spans="1:40" s="173" customFormat="1" ht="37.5" customHeight="1" thickBot="1" x14ac:dyDescent="0.3">
      <c r="A13" s="441" t="s">
        <v>21</v>
      </c>
      <c r="B13" s="442"/>
      <c r="C13" s="465" t="s">
        <v>100</v>
      </c>
      <c r="D13" s="466"/>
      <c r="E13" s="466"/>
      <c r="F13" s="466"/>
      <c r="G13" s="466"/>
      <c r="H13" s="466"/>
      <c r="I13" s="466"/>
      <c r="J13" s="466"/>
      <c r="K13" s="466"/>
      <c r="L13" s="466"/>
      <c r="M13" s="466"/>
      <c r="N13" s="466"/>
      <c r="O13" s="466"/>
      <c r="P13" s="466"/>
      <c r="Q13" s="467"/>
      <c r="R13" s="235"/>
      <c r="S13" s="348" t="s">
        <v>23</v>
      </c>
      <c r="T13" s="348"/>
      <c r="U13" s="128">
        <f>+[2]Ponderación!E4</f>
        <v>0.65</v>
      </c>
      <c r="V13" s="468" t="s">
        <v>24</v>
      </c>
      <c r="W13" s="348"/>
      <c r="X13" s="348"/>
      <c r="Y13" s="348"/>
      <c r="Z13" s="235"/>
      <c r="AA13" s="469">
        <f>+[2]Ponderación!D4</f>
        <v>0.16867281884197508</v>
      </c>
      <c r="AB13" s="470"/>
    </row>
    <row r="14" spans="1:40" ht="16.5" customHeight="1" thickBot="1" x14ac:dyDescent="0.3">
      <c r="A14" s="190"/>
      <c r="B14" s="236"/>
      <c r="C14" s="236"/>
      <c r="D14" s="236"/>
      <c r="E14" s="236"/>
      <c r="F14" s="236"/>
      <c r="G14" s="236"/>
      <c r="H14" s="236"/>
      <c r="I14" s="236"/>
      <c r="J14" s="236"/>
      <c r="K14" s="236"/>
      <c r="L14" s="236"/>
      <c r="M14" s="236"/>
      <c r="N14" s="236"/>
      <c r="O14" s="236"/>
      <c r="P14" s="236"/>
      <c r="Q14" s="236"/>
      <c r="R14" s="236"/>
      <c r="S14" s="236"/>
      <c r="T14" s="236"/>
      <c r="U14" s="236"/>
      <c r="V14" s="297"/>
      <c r="W14" s="236"/>
      <c r="X14" s="236"/>
      <c r="Y14" s="236"/>
      <c r="Z14" s="236"/>
      <c r="AA14" s="236"/>
      <c r="AB14" s="192"/>
    </row>
    <row r="15" spans="1:40" ht="24" customHeight="1" thickBot="1" x14ac:dyDescent="0.3">
      <c r="A15" s="441" t="s">
        <v>25</v>
      </c>
      <c r="B15" s="442"/>
      <c r="C15" s="281" t="s">
        <v>26</v>
      </c>
      <c r="D15" s="445" t="s">
        <v>27</v>
      </c>
      <c r="E15" s="446"/>
      <c r="F15" s="445" t="s">
        <v>28</v>
      </c>
      <c r="G15" s="446"/>
      <c r="H15" s="445" t="s">
        <v>29</v>
      </c>
      <c r="I15" s="447"/>
      <c r="J15" s="278"/>
      <c r="K15" s="237"/>
      <c r="L15" s="278"/>
      <c r="M15" s="167"/>
      <c r="N15" s="167"/>
      <c r="O15" s="167"/>
      <c r="P15" s="167"/>
      <c r="Q15" s="448" t="s">
        <v>30</v>
      </c>
      <c r="R15" s="449"/>
      <c r="S15" s="449"/>
      <c r="T15" s="449"/>
      <c r="U15" s="449"/>
      <c r="V15" s="449"/>
      <c r="W15" s="449"/>
      <c r="X15" s="449"/>
      <c r="Y15" s="449"/>
      <c r="Z15" s="449"/>
      <c r="AA15" s="449"/>
      <c r="AB15" s="450"/>
    </row>
    <row r="16" spans="1:40" ht="35.25" customHeight="1" thickBot="1" x14ac:dyDescent="0.3">
      <c r="A16" s="443"/>
      <c r="B16" s="444"/>
      <c r="C16" s="174"/>
      <c r="D16" s="350"/>
      <c r="E16" s="352"/>
      <c r="F16" s="350"/>
      <c r="G16" s="352"/>
      <c r="H16" s="546" t="s">
        <v>14</v>
      </c>
      <c r="I16" s="547"/>
      <c r="J16" s="278"/>
      <c r="K16" s="278"/>
      <c r="L16" s="278"/>
      <c r="M16" s="167"/>
      <c r="N16" s="167"/>
      <c r="O16" s="167"/>
      <c r="P16" s="167"/>
      <c r="Q16" s="452" t="s">
        <v>31</v>
      </c>
      <c r="R16" s="453"/>
      <c r="S16" s="453"/>
      <c r="T16" s="453"/>
      <c r="U16" s="453"/>
      <c r="V16" s="454"/>
      <c r="W16" s="455" t="s">
        <v>32</v>
      </c>
      <c r="X16" s="453"/>
      <c r="Y16" s="453"/>
      <c r="Z16" s="453"/>
      <c r="AA16" s="453"/>
      <c r="AB16" s="456"/>
    </row>
    <row r="17" spans="1:40" ht="27" customHeight="1" x14ac:dyDescent="0.25">
      <c r="A17" s="175"/>
      <c r="B17" s="167"/>
      <c r="C17" s="167"/>
      <c r="D17" s="176"/>
      <c r="E17" s="176"/>
      <c r="F17" s="176"/>
      <c r="G17" s="176"/>
      <c r="H17" s="176"/>
      <c r="I17" s="176"/>
      <c r="J17" s="176"/>
      <c r="K17" s="176"/>
      <c r="L17" s="176"/>
      <c r="M17" s="167"/>
      <c r="N17" s="167"/>
      <c r="O17" s="167"/>
      <c r="P17" s="167"/>
      <c r="Q17" s="427" t="s">
        <v>33</v>
      </c>
      <c r="R17" s="428"/>
      <c r="S17" s="429"/>
      <c r="T17" s="430" t="s">
        <v>34</v>
      </c>
      <c r="U17" s="428"/>
      <c r="V17" s="429"/>
      <c r="W17" s="430" t="s">
        <v>33</v>
      </c>
      <c r="X17" s="428"/>
      <c r="Y17" s="429"/>
      <c r="Z17" s="430" t="s">
        <v>34</v>
      </c>
      <c r="AA17" s="428"/>
      <c r="AB17" s="431"/>
      <c r="AC17" s="217"/>
      <c r="AD17" s="217"/>
    </row>
    <row r="18" spans="1:40" ht="18" customHeight="1" thickBot="1" x14ac:dyDescent="0.3">
      <c r="A18" s="166"/>
      <c r="B18" s="235"/>
      <c r="C18" s="176"/>
      <c r="D18" s="176"/>
      <c r="E18" s="176"/>
      <c r="F18" s="176"/>
      <c r="G18" s="238"/>
      <c r="H18" s="238"/>
      <c r="I18" s="238"/>
      <c r="J18" s="238"/>
      <c r="K18" s="238"/>
      <c r="L18" s="238"/>
      <c r="M18" s="176"/>
      <c r="N18" s="176"/>
      <c r="O18" s="303"/>
      <c r="P18" s="176"/>
      <c r="Q18" s="432">
        <v>7963460</v>
      </c>
      <c r="R18" s="433"/>
      <c r="S18" s="434"/>
      <c r="T18" s="435">
        <v>7963460</v>
      </c>
      <c r="U18" s="433"/>
      <c r="V18" s="434"/>
      <c r="W18" s="435">
        <v>946380453</v>
      </c>
      <c r="X18" s="433"/>
      <c r="Y18" s="434"/>
      <c r="Z18" s="435">
        <v>849007649</v>
      </c>
      <c r="AA18" s="433"/>
      <c r="AB18" s="436"/>
      <c r="AC18" s="304">
        <f>+Z18/W18</f>
        <v>0.89711029671911446</v>
      </c>
      <c r="AD18" s="196"/>
    </row>
    <row r="19" spans="1:40" ht="7.5" customHeight="1" thickBot="1" x14ac:dyDescent="0.3">
      <c r="A19" s="166"/>
      <c r="B19" s="235"/>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67"/>
      <c r="AB19" s="168"/>
    </row>
    <row r="20" spans="1:40" ht="17.25" customHeight="1" x14ac:dyDescent="0.25">
      <c r="A20" s="437" t="s">
        <v>35</v>
      </c>
      <c r="B20" s="438"/>
      <c r="C20" s="439"/>
      <c r="D20" s="439"/>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40"/>
    </row>
    <row r="21" spans="1:40" ht="15" customHeight="1" x14ac:dyDescent="0.25">
      <c r="A21" s="379" t="s">
        <v>36</v>
      </c>
      <c r="B21" s="423" t="s">
        <v>37</v>
      </c>
      <c r="C21" s="424"/>
      <c r="D21" s="382" t="s">
        <v>38</v>
      </c>
      <c r="E21" s="383"/>
      <c r="F21" s="383"/>
      <c r="G21" s="383"/>
      <c r="H21" s="383"/>
      <c r="I21" s="383"/>
      <c r="J21" s="383"/>
      <c r="K21" s="383"/>
      <c r="L21" s="383"/>
      <c r="M21" s="383"/>
      <c r="N21" s="383"/>
      <c r="O21" s="425"/>
      <c r="P21" s="381" t="s">
        <v>39</v>
      </c>
      <c r="Q21" s="381" t="s">
        <v>40</v>
      </c>
      <c r="R21" s="381"/>
      <c r="S21" s="381"/>
      <c r="T21" s="381"/>
      <c r="U21" s="381"/>
      <c r="V21" s="381"/>
      <c r="W21" s="381"/>
      <c r="X21" s="381"/>
      <c r="Y21" s="381"/>
      <c r="Z21" s="381"/>
      <c r="AA21" s="381"/>
      <c r="AB21" s="426"/>
    </row>
    <row r="22" spans="1:40" ht="27" customHeight="1" x14ac:dyDescent="0.25">
      <c r="A22" s="422"/>
      <c r="B22" s="389"/>
      <c r="C22" s="376"/>
      <c r="D22" s="382" t="s">
        <v>26</v>
      </c>
      <c r="E22" s="383"/>
      <c r="F22" s="425"/>
      <c r="G22" s="382" t="s">
        <v>27</v>
      </c>
      <c r="H22" s="383"/>
      <c r="I22" s="425"/>
      <c r="J22" s="382" t="s">
        <v>28</v>
      </c>
      <c r="K22" s="383"/>
      <c r="L22" s="425"/>
      <c r="M22" s="382" t="s">
        <v>29</v>
      </c>
      <c r="N22" s="383"/>
      <c r="O22" s="425"/>
      <c r="P22" s="425"/>
      <c r="Q22" s="381"/>
      <c r="R22" s="381"/>
      <c r="S22" s="381"/>
      <c r="T22" s="381"/>
      <c r="U22" s="381"/>
      <c r="V22" s="381"/>
      <c r="W22" s="381"/>
      <c r="X22" s="381"/>
      <c r="Y22" s="381"/>
      <c r="Z22" s="381"/>
      <c r="AA22" s="381"/>
      <c r="AB22" s="426"/>
    </row>
    <row r="23" spans="1:40" ht="15" customHeight="1" x14ac:dyDescent="0.25">
      <c r="A23" s="540" t="str">
        <f>+C13</f>
        <v>Implementar 3 estrategias con enfoque diferencial para mujeres en su diversidad</v>
      </c>
      <c r="B23" s="397"/>
      <c r="C23" s="398"/>
      <c r="D23" s="401"/>
      <c r="E23" s="402"/>
      <c r="F23" s="403"/>
      <c r="G23" s="407"/>
      <c r="H23" s="408"/>
      <c r="I23" s="409"/>
      <c r="J23" s="407"/>
      <c r="K23" s="408"/>
      <c r="L23" s="409"/>
      <c r="M23" s="407" t="s">
        <v>14</v>
      </c>
      <c r="N23" s="408"/>
      <c r="O23" s="409"/>
      <c r="P23" s="413"/>
      <c r="Q23" s="542" t="s">
        <v>260</v>
      </c>
      <c r="R23" s="542"/>
      <c r="S23" s="542"/>
      <c r="T23" s="542"/>
      <c r="U23" s="542"/>
      <c r="V23" s="542"/>
      <c r="W23" s="542"/>
      <c r="X23" s="542"/>
      <c r="Y23" s="542"/>
      <c r="Z23" s="542"/>
      <c r="AA23" s="542"/>
      <c r="AB23" s="543"/>
    </row>
    <row r="24" spans="1:40" x14ac:dyDescent="0.25">
      <c r="A24" s="540"/>
      <c r="B24" s="399"/>
      <c r="C24" s="400"/>
      <c r="D24" s="404"/>
      <c r="E24" s="405"/>
      <c r="F24" s="406"/>
      <c r="G24" s="410"/>
      <c r="H24" s="411"/>
      <c r="I24" s="412"/>
      <c r="J24" s="410"/>
      <c r="K24" s="411"/>
      <c r="L24" s="412"/>
      <c r="M24" s="410"/>
      <c r="N24" s="411"/>
      <c r="O24" s="412"/>
      <c r="P24" s="414"/>
      <c r="Q24" s="542"/>
      <c r="R24" s="542"/>
      <c r="S24" s="542"/>
      <c r="T24" s="542"/>
      <c r="U24" s="542"/>
      <c r="V24" s="542"/>
      <c r="W24" s="542"/>
      <c r="X24" s="542"/>
      <c r="Y24" s="542"/>
      <c r="Z24" s="542"/>
      <c r="AA24" s="542"/>
      <c r="AB24" s="543"/>
    </row>
    <row r="25" spans="1:40" ht="34.5" customHeight="1" x14ac:dyDescent="0.25">
      <c r="A25" s="540"/>
      <c r="B25" s="399"/>
      <c r="C25" s="400"/>
      <c r="D25" s="404"/>
      <c r="E25" s="405"/>
      <c r="F25" s="406"/>
      <c r="G25" s="410"/>
      <c r="H25" s="411"/>
      <c r="I25" s="412"/>
      <c r="J25" s="410"/>
      <c r="K25" s="411"/>
      <c r="L25" s="412"/>
      <c r="M25" s="410"/>
      <c r="N25" s="411"/>
      <c r="O25" s="412"/>
      <c r="P25" s="414"/>
      <c r="Q25" s="542"/>
      <c r="R25" s="542"/>
      <c r="S25" s="542"/>
      <c r="T25" s="542"/>
      <c r="U25" s="542"/>
      <c r="V25" s="542"/>
      <c r="W25" s="542"/>
      <c r="X25" s="542"/>
      <c r="Y25" s="542"/>
      <c r="Z25" s="542"/>
      <c r="AA25" s="542"/>
      <c r="AB25" s="543"/>
    </row>
    <row r="26" spans="1:40" ht="30.75" customHeight="1" thickBot="1" x14ac:dyDescent="0.3">
      <c r="A26" s="541"/>
      <c r="B26" s="399"/>
      <c r="C26" s="400"/>
      <c r="D26" s="404"/>
      <c r="E26" s="405"/>
      <c r="F26" s="406"/>
      <c r="G26" s="410"/>
      <c r="H26" s="411"/>
      <c r="I26" s="412"/>
      <c r="J26" s="410"/>
      <c r="K26" s="411"/>
      <c r="L26" s="412"/>
      <c r="M26" s="410"/>
      <c r="N26" s="411"/>
      <c r="O26" s="412"/>
      <c r="P26" s="414"/>
      <c r="Q26" s="544"/>
      <c r="R26" s="544"/>
      <c r="S26" s="544"/>
      <c r="T26" s="544"/>
      <c r="U26" s="544"/>
      <c r="V26" s="544"/>
      <c r="W26" s="544"/>
      <c r="X26" s="544"/>
      <c r="Y26" s="544"/>
      <c r="Z26" s="544"/>
      <c r="AA26" s="544"/>
      <c r="AB26" s="545"/>
    </row>
    <row r="27" spans="1:40" ht="51.75" customHeight="1" x14ac:dyDescent="0.25">
      <c r="A27" s="419"/>
      <c r="B27" s="420"/>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1"/>
    </row>
    <row r="28" spans="1:40" ht="36.75" customHeight="1" x14ac:dyDescent="0.3">
      <c r="A28" s="379" t="s">
        <v>36</v>
      </c>
      <c r="B28" s="381" t="s">
        <v>41</v>
      </c>
      <c r="C28" s="381" t="s">
        <v>37</v>
      </c>
      <c r="D28" s="381" t="s">
        <v>42</v>
      </c>
      <c r="E28" s="381"/>
      <c r="F28" s="381"/>
      <c r="G28" s="381"/>
      <c r="H28" s="381"/>
      <c r="I28" s="381"/>
      <c r="J28" s="381"/>
      <c r="K28" s="381"/>
      <c r="L28" s="381"/>
      <c r="M28" s="381"/>
      <c r="N28" s="381"/>
      <c r="O28" s="381"/>
      <c r="P28" s="381"/>
      <c r="Q28" s="381" t="s">
        <v>43</v>
      </c>
      <c r="R28" s="381"/>
      <c r="S28" s="381"/>
      <c r="T28" s="381"/>
      <c r="U28" s="381"/>
      <c r="V28" s="381"/>
      <c r="W28" s="381"/>
      <c r="X28" s="381"/>
      <c r="Y28" s="381"/>
      <c r="Z28" s="381"/>
      <c r="AA28" s="381"/>
      <c r="AB28" s="426"/>
      <c r="AE28" s="197"/>
      <c r="AF28" s="197"/>
      <c r="AG28" s="197"/>
      <c r="AH28" s="197"/>
      <c r="AI28" s="197"/>
      <c r="AJ28" s="197"/>
      <c r="AK28" s="197"/>
      <c r="AL28" s="197"/>
      <c r="AM28" s="197"/>
      <c r="AN28" s="198"/>
    </row>
    <row r="29" spans="1:40" ht="25.5" customHeight="1" x14ac:dyDescent="0.3">
      <c r="A29" s="379"/>
      <c r="B29" s="381"/>
      <c r="C29" s="388"/>
      <c r="D29" s="280" t="s">
        <v>44</v>
      </c>
      <c r="E29" s="280" t="s">
        <v>45</v>
      </c>
      <c r="F29" s="279" t="s">
        <v>46</v>
      </c>
      <c r="G29" s="280" t="s">
        <v>47</v>
      </c>
      <c r="H29" s="280" t="s">
        <v>48</v>
      </c>
      <c r="I29" s="280" t="s">
        <v>49</v>
      </c>
      <c r="J29" s="280" t="s">
        <v>50</v>
      </c>
      <c r="K29" s="280" t="s">
        <v>51</v>
      </c>
      <c r="L29" s="280" t="s">
        <v>52</v>
      </c>
      <c r="M29" s="280" t="s">
        <v>53</v>
      </c>
      <c r="N29" s="280" t="s">
        <v>54</v>
      </c>
      <c r="O29" s="280" t="s">
        <v>55</v>
      </c>
      <c r="P29" s="280" t="s">
        <v>39</v>
      </c>
      <c r="Q29" s="389" t="s">
        <v>56</v>
      </c>
      <c r="R29" s="390"/>
      <c r="S29" s="390"/>
      <c r="T29" s="376"/>
      <c r="U29" s="389" t="s">
        <v>57</v>
      </c>
      <c r="V29" s="390"/>
      <c r="W29" s="390"/>
      <c r="X29" s="376"/>
      <c r="Y29" s="389" t="s">
        <v>58</v>
      </c>
      <c r="Z29" s="390"/>
      <c r="AA29" s="390"/>
      <c r="AB29" s="391"/>
      <c r="AE29" s="197"/>
      <c r="AF29" s="197"/>
      <c r="AG29" s="197"/>
      <c r="AH29" s="197"/>
      <c r="AI29" s="197"/>
      <c r="AJ29" s="197"/>
      <c r="AK29" s="197"/>
      <c r="AL29" s="197"/>
      <c r="AM29" s="197"/>
      <c r="AN29" s="198"/>
    </row>
    <row r="30" spans="1:40" ht="223.5" customHeight="1" thickBot="1" x14ac:dyDescent="0.35">
      <c r="A30" s="177" t="str">
        <f>+C13</f>
        <v>Implementar 3 estrategias con enfoque diferencial para mujeres en su diversidad</v>
      </c>
      <c r="B30" s="178">
        <f>+B34+B37+B40+B43+B46+B49+B52+B55+B58+B61</f>
        <v>0.17</v>
      </c>
      <c r="C30" s="129">
        <f>+U13</f>
        <v>0.65</v>
      </c>
      <c r="D30" s="144">
        <f>+D95</f>
        <v>1.9117647058823533E-3</v>
      </c>
      <c r="E30" s="144">
        <f t="shared" ref="E30:O30" si="0">+E95</f>
        <v>4.0147058823529418E-2</v>
      </c>
      <c r="F30" s="144">
        <v>0.04</v>
      </c>
      <c r="G30" s="144">
        <f t="shared" si="0"/>
        <v>5.9264705882352949E-2</v>
      </c>
      <c r="H30" s="144">
        <f t="shared" si="0"/>
        <v>5.1617647058823546E-2</v>
      </c>
      <c r="I30" s="144">
        <f t="shared" si="0"/>
        <v>4.9705882352941176E-2</v>
      </c>
      <c r="J30" s="144">
        <f t="shared" si="0"/>
        <v>4.3205882352941177E-2</v>
      </c>
      <c r="K30" s="144">
        <f t="shared" si="0"/>
        <v>5.7352941176470593E-2</v>
      </c>
      <c r="L30" s="144">
        <f t="shared" si="0"/>
        <v>6.1176470588235304E-2</v>
      </c>
      <c r="M30" s="144">
        <f t="shared" si="0"/>
        <v>5.9264705882352942E-2</v>
      </c>
      <c r="N30" s="144">
        <f t="shared" si="0"/>
        <v>0.1460588235294118</v>
      </c>
      <c r="O30" s="144">
        <f t="shared" si="0"/>
        <v>6.9205882352941173E-2</v>
      </c>
      <c r="P30" s="129">
        <f>SUM(D30:O30)</f>
        <v>0.67891176470588244</v>
      </c>
      <c r="Q30" s="535" t="s">
        <v>258</v>
      </c>
      <c r="R30" s="536"/>
      <c r="S30" s="536"/>
      <c r="T30" s="537"/>
      <c r="U30" s="538" t="s">
        <v>242</v>
      </c>
      <c r="V30" s="536"/>
      <c r="W30" s="536"/>
      <c r="X30" s="537"/>
      <c r="Y30" s="535" t="s">
        <v>245</v>
      </c>
      <c r="Z30" s="536"/>
      <c r="AA30" s="536"/>
      <c r="AB30" s="539"/>
      <c r="AC30" s="199"/>
      <c r="AE30" s="197"/>
      <c r="AF30" s="197"/>
      <c r="AG30" s="197"/>
      <c r="AH30" s="197"/>
      <c r="AI30" s="197"/>
      <c r="AJ30" s="197"/>
      <c r="AK30" s="197"/>
      <c r="AL30" s="197"/>
      <c r="AM30" s="197"/>
      <c r="AN30" s="198"/>
    </row>
    <row r="31" spans="1:40" ht="18.75" x14ac:dyDescent="0.3">
      <c r="A31" s="375"/>
      <c r="B31" s="376"/>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8"/>
      <c r="AD31" s="213"/>
      <c r="AE31" s="197"/>
      <c r="AF31" s="197"/>
      <c r="AG31" s="197"/>
      <c r="AH31" s="197"/>
      <c r="AI31" s="197"/>
      <c r="AJ31" s="197"/>
      <c r="AK31" s="197"/>
      <c r="AL31" s="197"/>
      <c r="AM31" s="197"/>
      <c r="AN31" s="198"/>
    </row>
    <row r="32" spans="1:40" ht="15" customHeight="1" x14ac:dyDescent="0.3">
      <c r="A32" s="379" t="s">
        <v>59</v>
      </c>
      <c r="B32" s="380" t="s">
        <v>60</v>
      </c>
      <c r="C32" s="381" t="s">
        <v>61</v>
      </c>
      <c r="D32" s="381"/>
      <c r="E32" s="381"/>
      <c r="F32" s="381"/>
      <c r="G32" s="381"/>
      <c r="H32" s="381"/>
      <c r="I32" s="381"/>
      <c r="J32" s="381"/>
      <c r="K32" s="381"/>
      <c r="L32" s="381"/>
      <c r="M32" s="381"/>
      <c r="N32" s="381"/>
      <c r="O32" s="381"/>
      <c r="P32" s="381"/>
      <c r="Q32" s="382" t="s">
        <v>62</v>
      </c>
      <c r="R32" s="383"/>
      <c r="S32" s="383"/>
      <c r="T32" s="383"/>
      <c r="U32" s="383"/>
      <c r="V32" s="383"/>
      <c r="W32" s="383"/>
      <c r="X32" s="383"/>
      <c r="Y32" s="383"/>
      <c r="Z32" s="383"/>
      <c r="AA32" s="383"/>
      <c r="AB32" s="384"/>
      <c r="AE32" s="197"/>
      <c r="AF32" s="197"/>
      <c r="AG32" s="197"/>
      <c r="AH32" s="197"/>
      <c r="AI32" s="197"/>
      <c r="AJ32" s="197"/>
      <c r="AK32" s="197"/>
      <c r="AL32" s="197"/>
      <c r="AM32" s="197"/>
      <c r="AN32" s="198"/>
    </row>
    <row r="33" spans="1:40" ht="25.5" customHeight="1" x14ac:dyDescent="0.3">
      <c r="A33" s="379"/>
      <c r="B33" s="377"/>
      <c r="C33" s="280" t="s">
        <v>63</v>
      </c>
      <c r="D33" s="280" t="s">
        <v>44</v>
      </c>
      <c r="E33" s="280" t="s">
        <v>45</v>
      </c>
      <c r="F33" s="280" t="s">
        <v>46</v>
      </c>
      <c r="G33" s="280" t="s">
        <v>47</v>
      </c>
      <c r="H33" s="280" t="s">
        <v>48</v>
      </c>
      <c r="I33" s="280" t="s">
        <v>49</v>
      </c>
      <c r="J33" s="280" t="s">
        <v>50</v>
      </c>
      <c r="K33" s="280" t="s">
        <v>51</v>
      </c>
      <c r="L33" s="280" t="s">
        <v>52</v>
      </c>
      <c r="M33" s="280" t="s">
        <v>53</v>
      </c>
      <c r="N33" s="280" t="s">
        <v>54</v>
      </c>
      <c r="O33" s="280" t="s">
        <v>55</v>
      </c>
      <c r="P33" s="280" t="s">
        <v>64</v>
      </c>
      <c r="Q33" s="382" t="s">
        <v>65</v>
      </c>
      <c r="R33" s="383"/>
      <c r="S33" s="383"/>
      <c r="T33" s="383"/>
      <c r="U33" s="383"/>
      <c r="V33" s="383"/>
      <c r="W33" s="383"/>
      <c r="X33" s="383"/>
      <c r="Y33" s="383"/>
      <c r="Z33" s="383"/>
      <c r="AA33" s="383"/>
      <c r="AB33" s="384"/>
      <c r="AE33" s="201"/>
      <c r="AF33" s="201"/>
      <c r="AG33" s="201"/>
      <c r="AH33" s="201"/>
      <c r="AI33" s="201"/>
      <c r="AJ33" s="201"/>
      <c r="AK33" s="201"/>
      <c r="AL33" s="201"/>
      <c r="AM33" s="201"/>
      <c r="AN33" s="198"/>
    </row>
    <row r="34" spans="1:40" ht="39.75" customHeight="1" x14ac:dyDescent="0.3">
      <c r="A34" s="522" t="s">
        <v>101</v>
      </c>
      <c r="B34" s="320">
        <v>0.02</v>
      </c>
      <c r="C34" s="82" t="s">
        <v>67</v>
      </c>
      <c r="D34" s="83">
        <v>0</v>
      </c>
      <c r="E34" s="83">
        <v>0.05</v>
      </c>
      <c r="F34" s="83">
        <v>0.05</v>
      </c>
      <c r="G34" s="83">
        <v>0.05</v>
      </c>
      <c r="H34" s="83">
        <v>0.05</v>
      </c>
      <c r="I34" s="83">
        <v>0.1</v>
      </c>
      <c r="J34" s="83">
        <v>0.1</v>
      </c>
      <c r="K34" s="83">
        <v>0.1</v>
      </c>
      <c r="L34" s="83">
        <v>0.1</v>
      </c>
      <c r="M34" s="83">
        <v>0.2</v>
      </c>
      <c r="N34" s="83">
        <v>0.1</v>
      </c>
      <c r="O34" s="83">
        <v>0.1</v>
      </c>
      <c r="P34" s="84">
        <f t="shared" ref="P34:P48" si="1">SUM(D34:O34)</f>
        <v>1</v>
      </c>
      <c r="Q34" s="321" t="s">
        <v>239</v>
      </c>
      <c r="R34" s="322"/>
      <c r="S34" s="322"/>
      <c r="T34" s="322"/>
      <c r="U34" s="322"/>
      <c r="V34" s="322"/>
      <c r="W34" s="322"/>
      <c r="X34" s="322"/>
      <c r="Y34" s="322"/>
      <c r="Z34" s="322"/>
      <c r="AA34" s="322"/>
      <c r="AB34" s="323"/>
      <c r="AC34" s="124"/>
      <c r="AE34" s="202"/>
      <c r="AF34" s="202"/>
      <c r="AG34" s="202"/>
      <c r="AH34" s="202"/>
      <c r="AI34" s="202"/>
      <c r="AJ34" s="202"/>
      <c r="AK34" s="202"/>
      <c r="AL34" s="202"/>
      <c r="AM34" s="202"/>
      <c r="AN34" s="198"/>
    </row>
    <row r="35" spans="1:40" ht="39.75" customHeight="1" x14ac:dyDescent="0.3">
      <c r="A35" s="523"/>
      <c r="B35" s="320"/>
      <c r="C35" s="85" t="s">
        <v>68</v>
      </c>
      <c r="D35" s="86">
        <v>0</v>
      </c>
      <c r="E35" s="86">
        <v>0.05</v>
      </c>
      <c r="F35" s="86">
        <v>0.05</v>
      </c>
      <c r="G35" s="86">
        <v>0.05</v>
      </c>
      <c r="H35" s="86">
        <v>0.05</v>
      </c>
      <c r="I35" s="86">
        <v>0.02</v>
      </c>
      <c r="J35" s="86">
        <v>0.02</v>
      </c>
      <c r="K35" s="86">
        <v>0.02</v>
      </c>
      <c r="L35" s="86">
        <v>0.05</v>
      </c>
      <c r="M35" s="86">
        <v>0.2</v>
      </c>
      <c r="N35" s="86">
        <v>0.39</v>
      </c>
      <c r="O35" s="86">
        <v>0.1</v>
      </c>
      <c r="P35" s="87">
        <f t="shared" si="1"/>
        <v>1</v>
      </c>
      <c r="Q35" s="324"/>
      <c r="R35" s="325"/>
      <c r="S35" s="325"/>
      <c r="T35" s="325"/>
      <c r="U35" s="325"/>
      <c r="V35" s="325"/>
      <c r="W35" s="325"/>
      <c r="X35" s="325"/>
      <c r="Y35" s="325"/>
      <c r="Z35" s="325"/>
      <c r="AA35" s="325"/>
      <c r="AB35" s="326"/>
      <c r="AC35" s="124"/>
      <c r="AE35" s="198"/>
      <c r="AF35" s="198"/>
      <c r="AG35" s="198"/>
      <c r="AH35" s="198"/>
      <c r="AI35" s="198"/>
      <c r="AJ35" s="198"/>
      <c r="AK35" s="198"/>
      <c r="AL35" s="198"/>
      <c r="AM35" s="198"/>
      <c r="AN35" s="198"/>
    </row>
    <row r="36" spans="1:40" ht="39.75" customHeight="1" x14ac:dyDescent="0.3">
      <c r="A36" s="521"/>
      <c r="B36" s="387"/>
      <c r="C36" s="88"/>
      <c r="D36" s="88"/>
      <c r="E36" s="89"/>
      <c r="F36" s="88"/>
      <c r="G36" s="88"/>
      <c r="H36" s="88"/>
      <c r="I36" s="88"/>
      <c r="J36" s="88"/>
      <c r="K36" s="88"/>
      <c r="L36" s="88"/>
      <c r="M36" s="88"/>
      <c r="N36" s="88"/>
      <c r="O36" s="88"/>
      <c r="P36" s="89">
        <f t="shared" si="1"/>
        <v>0</v>
      </c>
      <c r="Q36" s="327"/>
      <c r="R36" s="328"/>
      <c r="S36" s="328"/>
      <c r="T36" s="328"/>
      <c r="U36" s="328"/>
      <c r="V36" s="328"/>
      <c r="W36" s="328"/>
      <c r="X36" s="328"/>
      <c r="Y36" s="328"/>
      <c r="Z36" s="328"/>
      <c r="AA36" s="328"/>
      <c r="AB36" s="329"/>
      <c r="AC36" s="124"/>
      <c r="AE36" s="198"/>
      <c r="AF36" s="198"/>
      <c r="AG36" s="198"/>
      <c r="AH36" s="198"/>
      <c r="AI36" s="198"/>
      <c r="AJ36" s="198"/>
      <c r="AK36" s="198"/>
      <c r="AL36" s="198"/>
      <c r="AM36" s="198"/>
      <c r="AN36" s="198"/>
    </row>
    <row r="37" spans="1:40" ht="39.75" customHeight="1" x14ac:dyDescent="0.3">
      <c r="A37" s="529" t="s">
        <v>102</v>
      </c>
      <c r="B37" s="320">
        <v>0.02</v>
      </c>
      <c r="C37" s="82" t="s">
        <v>67</v>
      </c>
      <c r="D37" s="83">
        <v>0</v>
      </c>
      <c r="E37" s="83">
        <v>0.05</v>
      </c>
      <c r="F37" s="83">
        <v>0.05</v>
      </c>
      <c r="G37" s="83">
        <v>0.05</v>
      </c>
      <c r="H37" s="83">
        <v>0.1</v>
      </c>
      <c r="I37" s="83">
        <v>0.1</v>
      </c>
      <c r="J37" s="83">
        <v>0.1</v>
      </c>
      <c r="K37" s="83">
        <v>0.2</v>
      </c>
      <c r="L37" s="83">
        <v>0.1</v>
      </c>
      <c r="M37" s="83">
        <v>0.1</v>
      </c>
      <c r="N37" s="83">
        <v>0.1</v>
      </c>
      <c r="O37" s="83">
        <v>0.05</v>
      </c>
      <c r="P37" s="84">
        <f t="shared" si="1"/>
        <v>0.99999999999999989</v>
      </c>
      <c r="Q37" s="366" t="s">
        <v>238</v>
      </c>
      <c r="R37" s="367"/>
      <c r="S37" s="367"/>
      <c r="T37" s="367"/>
      <c r="U37" s="367"/>
      <c r="V37" s="367"/>
      <c r="W37" s="367"/>
      <c r="X37" s="367"/>
      <c r="Y37" s="367"/>
      <c r="Z37" s="367"/>
      <c r="AA37" s="367"/>
      <c r="AB37" s="368"/>
      <c r="AC37" s="124"/>
      <c r="AE37" s="202"/>
      <c r="AF37" s="202"/>
      <c r="AG37" s="202"/>
      <c r="AH37" s="202"/>
      <c r="AI37" s="202"/>
      <c r="AJ37" s="202"/>
      <c r="AK37" s="202"/>
      <c r="AL37" s="202"/>
      <c r="AM37" s="202"/>
      <c r="AN37" s="198"/>
    </row>
    <row r="38" spans="1:40" ht="39.75" customHeight="1" x14ac:dyDescent="0.3">
      <c r="A38" s="530"/>
      <c r="B38" s="320"/>
      <c r="C38" s="85" t="s">
        <v>68</v>
      </c>
      <c r="D38" s="86">
        <v>0</v>
      </c>
      <c r="E38" s="86">
        <v>0.05</v>
      </c>
      <c r="F38" s="86">
        <v>0.05</v>
      </c>
      <c r="G38" s="86">
        <v>0.05</v>
      </c>
      <c r="H38" s="86">
        <v>0.05</v>
      </c>
      <c r="I38" s="86">
        <v>0.02</v>
      </c>
      <c r="J38" s="86">
        <v>0.02</v>
      </c>
      <c r="K38" s="86">
        <v>0.02</v>
      </c>
      <c r="L38" s="86">
        <v>0.05</v>
      </c>
      <c r="M38" s="86">
        <v>0.1</v>
      </c>
      <c r="N38" s="86">
        <v>0.54</v>
      </c>
      <c r="O38" s="86">
        <v>0.01</v>
      </c>
      <c r="P38" s="302">
        <f t="shared" si="1"/>
        <v>0.96000000000000008</v>
      </c>
      <c r="Q38" s="369"/>
      <c r="R38" s="370"/>
      <c r="S38" s="370"/>
      <c r="T38" s="370"/>
      <c r="U38" s="370"/>
      <c r="V38" s="370"/>
      <c r="W38" s="370"/>
      <c r="X38" s="370"/>
      <c r="Y38" s="370"/>
      <c r="Z38" s="370"/>
      <c r="AA38" s="370"/>
      <c r="AB38" s="371"/>
      <c r="AC38" s="124"/>
      <c r="AE38" s="198"/>
      <c r="AF38" s="198"/>
      <c r="AG38" s="198"/>
      <c r="AH38" s="198"/>
      <c r="AI38" s="198"/>
      <c r="AJ38" s="198"/>
      <c r="AK38" s="198"/>
      <c r="AL38" s="198"/>
      <c r="AM38" s="198"/>
      <c r="AN38" s="198"/>
    </row>
    <row r="39" spans="1:40" ht="39.75" customHeight="1" x14ac:dyDescent="0.3">
      <c r="A39" s="521"/>
      <c r="B39" s="387"/>
      <c r="C39" s="88"/>
      <c r="D39" s="88"/>
      <c r="E39" s="89"/>
      <c r="F39" s="88"/>
      <c r="G39" s="88"/>
      <c r="H39" s="88"/>
      <c r="I39" s="88"/>
      <c r="J39" s="88"/>
      <c r="K39" s="88"/>
      <c r="L39" s="88"/>
      <c r="M39" s="88"/>
      <c r="N39" s="88"/>
      <c r="O39" s="88"/>
      <c r="P39" s="89">
        <f t="shared" si="1"/>
        <v>0</v>
      </c>
      <c r="Q39" s="372"/>
      <c r="R39" s="373"/>
      <c r="S39" s="373"/>
      <c r="T39" s="373"/>
      <c r="U39" s="373"/>
      <c r="V39" s="373"/>
      <c r="W39" s="373"/>
      <c r="X39" s="373"/>
      <c r="Y39" s="373"/>
      <c r="Z39" s="373"/>
      <c r="AA39" s="373"/>
      <c r="AB39" s="374"/>
      <c r="AC39" s="124"/>
      <c r="AE39" s="198"/>
      <c r="AF39" s="198"/>
      <c r="AG39" s="198"/>
      <c r="AH39" s="198"/>
      <c r="AI39" s="198"/>
      <c r="AJ39" s="198"/>
      <c r="AK39" s="198"/>
      <c r="AL39" s="198"/>
      <c r="AM39" s="198"/>
      <c r="AN39" s="198"/>
    </row>
    <row r="40" spans="1:40" ht="39.75" customHeight="1" x14ac:dyDescent="0.3">
      <c r="A40" s="529" t="s">
        <v>103</v>
      </c>
      <c r="B40" s="320">
        <v>0.01</v>
      </c>
      <c r="C40" s="82" t="s">
        <v>67</v>
      </c>
      <c r="D40" s="83">
        <v>0.05</v>
      </c>
      <c r="E40" s="83">
        <v>0.05</v>
      </c>
      <c r="F40" s="83">
        <v>0.05</v>
      </c>
      <c r="G40" s="83">
        <v>0.1</v>
      </c>
      <c r="H40" s="83">
        <v>0.1</v>
      </c>
      <c r="I40" s="83">
        <v>0.1</v>
      </c>
      <c r="J40" s="83">
        <v>0.1</v>
      </c>
      <c r="K40" s="83">
        <v>0.1</v>
      </c>
      <c r="L40" s="83">
        <v>0.1</v>
      </c>
      <c r="M40" s="83">
        <v>0.1</v>
      </c>
      <c r="N40" s="83">
        <v>0.1</v>
      </c>
      <c r="O40" s="83">
        <v>0.05</v>
      </c>
      <c r="P40" s="84">
        <f t="shared" si="1"/>
        <v>0.99999999999999989</v>
      </c>
      <c r="Q40" s="321" t="s">
        <v>240</v>
      </c>
      <c r="R40" s="322"/>
      <c r="S40" s="322"/>
      <c r="T40" s="322"/>
      <c r="U40" s="322"/>
      <c r="V40" s="322"/>
      <c r="W40" s="322"/>
      <c r="X40" s="322"/>
      <c r="Y40" s="322"/>
      <c r="Z40" s="322"/>
      <c r="AA40" s="322"/>
      <c r="AB40" s="323"/>
      <c r="AC40" s="124"/>
      <c r="AE40" s="202"/>
      <c r="AF40" s="202"/>
      <c r="AG40" s="202"/>
      <c r="AH40" s="202"/>
      <c r="AI40" s="202"/>
      <c r="AJ40" s="202"/>
      <c r="AK40" s="202"/>
      <c r="AL40" s="202"/>
      <c r="AM40" s="202"/>
      <c r="AN40" s="198"/>
    </row>
    <row r="41" spans="1:40" ht="39.75" customHeight="1" x14ac:dyDescent="0.3">
      <c r="A41" s="530"/>
      <c r="B41" s="320"/>
      <c r="C41" s="85" t="s">
        <v>68</v>
      </c>
      <c r="D41" s="86">
        <v>0.05</v>
      </c>
      <c r="E41" s="86">
        <v>0.05</v>
      </c>
      <c r="F41" s="86">
        <v>0.05</v>
      </c>
      <c r="G41" s="86">
        <v>0.1</v>
      </c>
      <c r="H41" s="86">
        <v>0.1</v>
      </c>
      <c r="I41" s="86">
        <v>0.02</v>
      </c>
      <c r="J41" s="86">
        <v>0.05</v>
      </c>
      <c r="K41" s="86">
        <v>0.02</v>
      </c>
      <c r="L41" s="86">
        <v>0.05</v>
      </c>
      <c r="M41" s="86">
        <v>0.1</v>
      </c>
      <c r="N41" s="86">
        <v>0.36</v>
      </c>
      <c r="O41" s="86">
        <v>0.05</v>
      </c>
      <c r="P41" s="87">
        <f t="shared" si="1"/>
        <v>1</v>
      </c>
      <c r="Q41" s="324"/>
      <c r="R41" s="325"/>
      <c r="S41" s="325"/>
      <c r="T41" s="325"/>
      <c r="U41" s="325"/>
      <c r="V41" s="325"/>
      <c r="W41" s="325"/>
      <c r="X41" s="325"/>
      <c r="Y41" s="325"/>
      <c r="Z41" s="325"/>
      <c r="AA41" s="325"/>
      <c r="AB41" s="326"/>
      <c r="AC41" s="124"/>
      <c r="AE41" s="198"/>
      <c r="AF41" s="198"/>
      <c r="AG41" s="198"/>
      <c r="AH41" s="198"/>
      <c r="AI41" s="198"/>
      <c r="AJ41" s="198"/>
      <c r="AK41" s="198"/>
      <c r="AL41" s="198"/>
      <c r="AM41" s="198"/>
      <c r="AN41" s="198"/>
    </row>
    <row r="42" spans="1:40" ht="39.75" customHeight="1" x14ac:dyDescent="0.3">
      <c r="A42" s="521"/>
      <c r="B42" s="387"/>
      <c r="C42" s="88"/>
      <c r="D42" s="88"/>
      <c r="E42" s="89"/>
      <c r="F42" s="88"/>
      <c r="G42" s="88"/>
      <c r="H42" s="88"/>
      <c r="I42" s="88"/>
      <c r="J42" s="88"/>
      <c r="K42" s="88"/>
      <c r="L42" s="88"/>
      <c r="M42" s="88"/>
      <c r="N42" s="88"/>
      <c r="O42" s="88"/>
      <c r="P42" s="89">
        <f t="shared" si="1"/>
        <v>0</v>
      </c>
      <c r="Q42" s="327"/>
      <c r="R42" s="328"/>
      <c r="S42" s="328"/>
      <c r="T42" s="328"/>
      <c r="U42" s="328"/>
      <c r="V42" s="328"/>
      <c r="W42" s="328"/>
      <c r="X42" s="328"/>
      <c r="Y42" s="328"/>
      <c r="Z42" s="328"/>
      <c r="AA42" s="328"/>
      <c r="AB42" s="329"/>
      <c r="AC42" s="124"/>
      <c r="AE42" s="198"/>
      <c r="AF42" s="198"/>
      <c r="AG42" s="198"/>
      <c r="AH42" s="198"/>
      <c r="AI42" s="198"/>
      <c r="AJ42" s="198"/>
      <c r="AK42" s="198"/>
      <c r="AL42" s="198"/>
      <c r="AM42" s="198"/>
      <c r="AN42" s="198"/>
    </row>
    <row r="43" spans="1:40" ht="39.75" customHeight="1" x14ac:dyDescent="0.3">
      <c r="A43" s="522" t="s">
        <v>104</v>
      </c>
      <c r="B43" s="320">
        <v>0.02</v>
      </c>
      <c r="C43" s="82" t="s">
        <v>67</v>
      </c>
      <c r="D43" s="83">
        <v>0</v>
      </c>
      <c r="E43" s="83">
        <v>0.05</v>
      </c>
      <c r="F43" s="83">
        <v>0.05</v>
      </c>
      <c r="G43" s="83">
        <v>0.05</v>
      </c>
      <c r="H43" s="83">
        <v>0.1</v>
      </c>
      <c r="I43" s="83">
        <v>0.1</v>
      </c>
      <c r="J43" s="83">
        <v>0.1</v>
      </c>
      <c r="K43" s="83">
        <v>0.2</v>
      </c>
      <c r="L43" s="83">
        <v>0.1</v>
      </c>
      <c r="M43" s="83">
        <v>0.1</v>
      </c>
      <c r="N43" s="83">
        <v>0.1</v>
      </c>
      <c r="O43" s="83">
        <v>0.05</v>
      </c>
      <c r="P43" s="84">
        <f t="shared" si="1"/>
        <v>0.99999999999999989</v>
      </c>
      <c r="Q43" s="321" t="s">
        <v>235</v>
      </c>
      <c r="R43" s="322"/>
      <c r="S43" s="322"/>
      <c r="T43" s="322"/>
      <c r="U43" s="322"/>
      <c r="V43" s="322"/>
      <c r="W43" s="322"/>
      <c r="X43" s="322"/>
      <c r="Y43" s="322"/>
      <c r="Z43" s="322"/>
      <c r="AA43" s="322"/>
      <c r="AB43" s="323"/>
      <c r="AC43" s="124"/>
      <c r="AE43" s="202"/>
      <c r="AF43" s="202"/>
      <c r="AG43" s="202"/>
      <c r="AH43" s="202"/>
      <c r="AI43" s="202"/>
      <c r="AJ43" s="202"/>
      <c r="AK43" s="202"/>
      <c r="AL43" s="202"/>
      <c r="AM43" s="202"/>
      <c r="AN43" s="198"/>
    </row>
    <row r="44" spans="1:40" ht="39.75" customHeight="1" x14ac:dyDescent="0.3">
      <c r="A44" s="523"/>
      <c r="B44" s="320"/>
      <c r="C44" s="85" t="s">
        <v>68</v>
      </c>
      <c r="D44" s="86">
        <v>0</v>
      </c>
      <c r="E44" s="86">
        <v>0</v>
      </c>
      <c r="F44" s="86">
        <v>0.03</v>
      </c>
      <c r="G44" s="86">
        <v>0.1</v>
      </c>
      <c r="H44" s="86">
        <v>0.1</v>
      </c>
      <c r="I44" s="86">
        <v>0.1</v>
      </c>
      <c r="J44" s="86">
        <v>0.1</v>
      </c>
      <c r="K44" s="86">
        <v>0.1</v>
      </c>
      <c r="L44" s="86">
        <v>0.1</v>
      </c>
      <c r="M44" s="86">
        <v>0.05</v>
      </c>
      <c r="N44" s="86">
        <v>0.2</v>
      </c>
      <c r="O44" s="86">
        <v>0.12</v>
      </c>
      <c r="P44" s="87">
        <f t="shared" si="1"/>
        <v>1</v>
      </c>
      <c r="Q44" s="324"/>
      <c r="R44" s="325"/>
      <c r="S44" s="325"/>
      <c r="T44" s="325"/>
      <c r="U44" s="325"/>
      <c r="V44" s="325"/>
      <c r="W44" s="325"/>
      <c r="X44" s="325"/>
      <c r="Y44" s="325"/>
      <c r="Z44" s="325"/>
      <c r="AA44" s="325"/>
      <c r="AB44" s="326"/>
      <c r="AC44" s="124"/>
      <c r="AE44" s="198"/>
      <c r="AF44" s="198"/>
      <c r="AG44" s="198"/>
      <c r="AH44" s="198"/>
      <c r="AI44" s="198"/>
      <c r="AJ44" s="198"/>
      <c r="AK44" s="198"/>
      <c r="AL44" s="198"/>
      <c r="AM44" s="198"/>
      <c r="AN44" s="198"/>
    </row>
    <row r="45" spans="1:40" ht="39.75" customHeight="1" x14ac:dyDescent="0.3">
      <c r="A45" s="521" t="s">
        <v>105</v>
      </c>
      <c r="B45" s="387"/>
      <c r="C45" s="88"/>
      <c r="D45" s="88"/>
      <c r="E45" s="89"/>
      <c r="F45" s="88"/>
      <c r="G45" s="88"/>
      <c r="H45" s="88"/>
      <c r="I45" s="88"/>
      <c r="J45" s="88"/>
      <c r="K45" s="88"/>
      <c r="L45" s="88"/>
      <c r="M45" s="88"/>
      <c r="N45" s="88"/>
      <c r="O45" s="88"/>
      <c r="P45" s="89">
        <f t="shared" si="1"/>
        <v>0</v>
      </c>
      <c r="Q45" s="327"/>
      <c r="R45" s="328"/>
      <c r="S45" s="328"/>
      <c r="T45" s="328"/>
      <c r="U45" s="328"/>
      <c r="V45" s="328"/>
      <c r="W45" s="328"/>
      <c r="X45" s="328"/>
      <c r="Y45" s="328"/>
      <c r="Z45" s="328"/>
      <c r="AA45" s="328"/>
      <c r="AB45" s="329"/>
      <c r="AC45" s="124"/>
      <c r="AE45" s="198"/>
      <c r="AF45" s="198"/>
      <c r="AG45" s="198"/>
      <c r="AH45" s="198"/>
      <c r="AI45" s="198"/>
      <c r="AJ45" s="198"/>
      <c r="AK45" s="198"/>
      <c r="AL45" s="198"/>
      <c r="AM45" s="198"/>
      <c r="AN45" s="198"/>
    </row>
    <row r="46" spans="1:40" ht="39.75" customHeight="1" x14ac:dyDescent="0.3">
      <c r="A46" s="522" t="s">
        <v>106</v>
      </c>
      <c r="B46" s="320">
        <v>0.02</v>
      </c>
      <c r="C46" s="82" t="s">
        <v>67</v>
      </c>
      <c r="D46" s="83">
        <v>0</v>
      </c>
      <c r="E46" s="83">
        <v>0.1</v>
      </c>
      <c r="F46" s="83">
        <v>0.1</v>
      </c>
      <c r="G46" s="83">
        <v>0.1</v>
      </c>
      <c r="H46" s="83">
        <v>0.1</v>
      </c>
      <c r="I46" s="83">
        <v>0.1</v>
      </c>
      <c r="J46" s="83">
        <v>0.1</v>
      </c>
      <c r="K46" s="83">
        <v>0.1</v>
      </c>
      <c r="L46" s="83">
        <v>0.1</v>
      </c>
      <c r="M46" s="83">
        <v>0.1</v>
      </c>
      <c r="N46" s="83">
        <v>0.1</v>
      </c>
      <c r="O46" s="83">
        <v>0</v>
      </c>
      <c r="P46" s="84">
        <f t="shared" si="1"/>
        <v>0.99999999999999989</v>
      </c>
      <c r="Q46" s="321" t="s">
        <v>236</v>
      </c>
      <c r="R46" s="322"/>
      <c r="S46" s="322"/>
      <c r="T46" s="322"/>
      <c r="U46" s="322"/>
      <c r="V46" s="322"/>
      <c r="W46" s="322"/>
      <c r="X46" s="322"/>
      <c r="Y46" s="322"/>
      <c r="Z46" s="322"/>
      <c r="AA46" s="322"/>
      <c r="AB46" s="323"/>
      <c r="AC46" s="124"/>
      <c r="AE46" s="202"/>
      <c r="AF46" s="202"/>
      <c r="AG46" s="202"/>
      <c r="AH46" s="202"/>
      <c r="AI46" s="202"/>
      <c r="AJ46" s="202"/>
      <c r="AK46" s="202"/>
      <c r="AL46" s="202"/>
      <c r="AM46" s="202"/>
      <c r="AN46" s="198"/>
    </row>
    <row r="47" spans="1:40" ht="39.75" customHeight="1" x14ac:dyDescent="0.3">
      <c r="A47" s="523"/>
      <c r="B47" s="320"/>
      <c r="C47" s="85" t="s">
        <v>68</v>
      </c>
      <c r="D47" s="86">
        <v>0</v>
      </c>
      <c r="E47" s="86">
        <v>0.1</v>
      </c>
      <c r="F47" s="86">
        <v>0.1</v>
      </c>
      <c r="G47" s="86">
        <v>0.1</v>
      </c>
      <c r="H47" s="86">
        <v>0.05</v>
      </c>
      <c r="I47" s="86">
        <v>0.1</v>
      </c>
      <c r="J47" s="86">
        <v>0.1</v>
      </c>
      <c r="K47" s="86">
        <v>0.05</v>
      </c>
      <c r="L47" s="86">
        <v>0.05</v>
      </c>
      <c r="M47" s="86">
        <v>0.05</v>
      </c>
      <c r="N47" s="86">
        <v>0.2</v>
      </c>
      <c r="O47" s="86">
        <v>0.1</v>
      </c>
      <c r="P47" s="87">
        <f t="shared" si="1"/>
        <v>1.0000000000000002</v>
      </c>
      <c r="Q47" s="324"/>
      <c r="R47" s="325"/>
      <c r="S47" s="325"/>
      <c r="T47" s="325"/>
      <c r="U47" s="325"/>
      <c r="V47" s="325"/>
      <c r="W47" s="325"/>
      <c r="X47" s="325"/>
      <c r="Y47" s="325"/>
      <c r="Z47" s="325"/>
      <c r="AA47" s="325"/>
      <c r="AB47" s="326"/>
      <c r="AC47" s="124"/>
      <c r="AE47" s="198"/>
      <c r="AF47" s="198"/>
      <c r="AG47" s="198"/>
      <c r="AH47" s="198"/>
      <c r="AI47" s="198"/>
      <c r="AJ47" s="198"/>
      <c r="AK47" s="198"/>
      <c r="AL47" s="198"/>
      <c r="AM47" s="198"/>
      <c r="AN47" s="198"/>
    </row>
    <row r="48" spans="1:40" ht="39.75" customHeight="1" x14ac:dyDescent="0.3">
      <c r="A48" s="521" t="s">
        <v>107</v>
      </c>
      <c r="B48" s="387"/>
      <c r="C48" s="88"/>
      <c r="D48" s="88"/>
      <c r="E48" s="89"/>
      <c r="F48" s="88"/>
      <c r="G48" s="88"/>
      <c r="H48" s="88"/>
      <c r="I48" s="88"/>
      <c r="J48" s="88"/>
      <c r="K48" s="88"/>
      <c r="L48" s="88"/>
      <c r="M48" s="88"/>
      <c r="N48" s="88"/>
      <c r="O48" s="88"/>
      <c r="P48" s="275">
        <f t="shared" si="1"/>
        <v>0</v>
      </c>
      <c r="Q48" s="327"/>
      <c r="R48" s="328"/>
      <c r="S48" s="328"/>
      <c r="T48" s="328"/>
      <c r="U48" s="328"/>
      <c r="V48" s="328"/>
      <c r="W48" s="328"/>
      <c r="X48" s="328"/>
      <c r="Y48" s="328"/>
      <c r="Z48" s="328"/>
      <c r="AA48" s="328"/>
      <c r="AB48" s="329"/>
      <c r="AC48" s="124"/>
      <c r="AE48" s="198"/>
      <c r="AF48" s="198"/>
      <c r="AG48" s="198"/>
      <c r="AH48" s="198"/>
      <c r="AI48" s="198"/>
      <c r="AJ48" s="198"/>
      <c r="AK48" s="198"/>
      <c r="AL48" s="198"/>
      <c r="AM48" s="198"/>
      <c r="AN48" s="198"/>
    </row>
    <row r="49" spans="1:40" ht="39.75" customHeight="1" x14ac:dyDescent="0.3">
      <c r="A49" s="529" t="s">
        <v>108</v>
      </c>
      <c r="B49" s="320">
        <v>0.01</v>
      </c>
      <c r="C49" s="82" t="s">
        <v>67</v>
      </c>
      <c r="D49" s="83">
        <v>0</v>
      </c>
      <c r="E49" s="83">
        <v>0</v>
      </c>
      <c r="F49" s="83">
        <v>0</v>
      </c>
      <c r="G49" s="83">
        <v>0.05</v>
      </c>
      <c r="H49" s="83">
        <v>0.1</v>
      </c>
      <c r="I49" s="83">
        <v>0.25</v>
      </c>
      <c r="J49" s="83">
        <v>0.25</v>
      </c>
      <c r="K49" s="83">
        <v>0.25</v>
      </c>
      <c r="L49" s="83">
        <v>0.1</v>
      </c>
      <c r="M49" s="83">
        <v>0</v>
      </c>
      <c r="N49" s="83">
        <v>0</v>
      </c>
      <c r="O49" s="272">
        <v>0</v>
      </c>
      <c r="P49" s="276">
        <f>SUM(D49:O49)</f>
        <v>1</v>
      </c>
      <c r="Q49" s="321" t="s">
        <v>237</v>
      </c>
      <c r="R49" s="322"/>
      <c r="S49" s="322"/>
      <c r="T49" s="322"/>
      <c r="U49" s="322"/>
      <c r="V49" s="322"/>
      <c r="W49" s="322"/>
      <c r="X49" s="322"/>
      <c r="Y49" s="322"/>
      <c r="Z49" s="322"/>
      <c r="AA49" s="322"/>
      <c r="AB49" s="323"/>
      <c r="AC49" s="124"/>
      <c r="AE49" s="202"/>
      <c r="AF49" s="202"/>
      <c r="AG49" s="202"/>
      <c r="AH49" s="202"/>
      <c r="AI49" s="202"/>
      <c r="AJ49" s="202"/>
      <c r="AK49" s="202"/>
      <c r="AL49" s="202"/>
      <c r="AM49" s="202"/>
      <c r="AN49" s="198"/>
    </row>
    <row r="50" spans="1:40" ht="39.75" customHeight="1" x14ac:dyDescent="0.3">
      <c r="A50" s="530"/>
      <c r="B50" s="320"/>
      <c r="C50" s="85" t="s">
        <v>68</v>
      </c>
      <c r="D50" s="86">
        <v>0</v>
      </c>
      <c r="E50" s="86">
        <v>0</v>
      </c>
      <c r="F50" s="86">
        <v>0</v>
      </c>
      <c r="G50" s="86">
        <v>0.05</v>
      </c>
      <c r="H50" s="86">
        <v>0.05</v>
      </c>
      <c r="I50" s="86">
        <v>0</v>
      </c>
      <c r="J50" s="86">
        <v>0</v>
      </c>
      <c r="K50" s="86">
        <v>0.1</v>
      </c>
      <c r="L50" s="86">
        <v>0.05</v>
      </c>
      <c r="M50" s="86">
        <v>0.05</v>
      </c>
      <c r="N50" s="86">
        <v>0.2</v>
      </c>
      <c r="O50" s="273">
        <v>0.5</v>
      </c>
      <c r="P50" s="276">
        <f t="shared" ref="P50:P63" si="2">SUM(D50:O50)</f>
        <v>1</v>
      </c>
      <c r="Q50" s="324"/>
      <c r="R50" s="325"/>
      <c r="S50" s="325"/>
      <c r="T50" s="325"/>
      <c r="U50" s="325"/>
      <c r="V50" s="325"/>
      <c r="W50" s="325"/>
      <c r="X50" s="325"/>
      <c r="Y50" s="325"/>
      <c r="Z50" s="325"/>
      <c r="AA50" s="325"/>
      <c r="AB50" s="326"/>
      <c r="AC50" s="124"/>
      <c r="AE50" s="198"/>
      <c r="AF50" s="198"/>
      <c r="AG50" s="198"/>
      <c r="AH50" s="198"/>
      <c r="AI50" s="198"/>
      <c r="AJ50" s="198"/>
      <c r="AK50" s="198"/>
      <c r="AL50" s="198"/>
      <c r="AM50" s="198"/>
      <c r="AN50" s="198"/>
    </row>
    <row r="51" spans="1:40" ht="39.75" customHeight="1" x14ac:dyDescent="0.3">
      <c r="A51" s="521" t="s">
        <v>109</v>
      </c>
      <c r="B51" s="387"/>
      <c r="C51" s="88"/>
      <c r="D51" s="88"/>
      <c r="E51" s="89"/>
      <c r="F51" s="88"/>
      <c r="G51" s="88"/>
      <c r="H51" s="88"/>
      <c r="I51" s="88"/>
      <c r="J51" s="88"/>
      <c r="K51" s="88"/>
      <c r="L51" s="88"/>
      <c r="M51" s="88"/>
      <c r="N51" s="88"/>
      <c r="O51" s="274"/>
      <c r="P51" s="277">
        <f>SUM(D51:O51)</f>
        <v>0</v>
      </c>
      <c r="Q51" s="327"/>
      <c r="R51" s="328"/>
      <c r="S51" s="328"/>
      <c r="T51" s="328"/>
      <c r="U51" s="328"/>
      <c r="V51" s="328"/>
      <c r="W51" s="328"/>
      <c r="X51" s="328"/>
      <c r="Y51" s="328"/>
      <c r="Z51" s="328"/>
      <c r="AA51" s="328"/>
      <c r="AB51" s="329"/>
      <c r="AC51" s="124"/>
      <c r="AE51" s="198"/>
      <c r="AF51" s="198"/>
      <c r="AG51" s="198"/>
      <c r="AH51" s="198"/>
      <c r="AI51" s="198"/>
      <c r="AJ51" s="198"/>
      <c r="AK51" s="198"/>
      <c r="AL51" s="198"/>
      <c r="AM51" s="198"/>
      <c r="AN51" s="198"/>
    </row>
    <row r="52" spans="1:40" ht="39.75" customHeight="1" x14ac:dyDescent="0.3">
      <c r="A52" s="529" t="s">
        <v>110</v>
      </c>
      <c r="B52" s="320">
        <v>0.02</v>
      </c>
      <c r="C52" s="82" t="s">
        <v>67</v>
      </c>
      <c r="D52" s="83">
        <v>0</v>
      </c>
      <c r="E52" s="83">
        <v>0.1</v>
      </c>
      <c r="F52" s="83">
        <v>0.2</v>
      </c>
      <c r="G52" s="83">
        <v>0.2</v>
      </c>
      <c r="H52" s="83">
        <v>0.2</v>
      </c>
      <c r="I52" s="83">
        <v>0.2</v>
      </c>
      <c r="J52" s="83">
        <v>0.1</v>
      </c>
      <c r="K52" s="83">
        <v>0</v>
      </c>
      <c r="L52" s="83">
        <v>0</v>
      </c>
      <c r="M52" s="83">
        <v>0</v>
      </c>
      <c r="N52" s="83">
        <v>0</v>
      </c>
      <c r="O52" s="83">
        <v>0</v>
      </c>
      <c r="P52" s="84">
        <f t="shared" si="2"/>
        <v>0.99999999999999989</v>
      </c>
      <c r="Q52" s="534" t="s">
        <v>246</v>
      </c>
      <c r="R52" s="534"/>
      <c r="S52" s="534"/>
      <c r="T52" s="534"/>
      <c r="U52" s="534"/>
      <c r="V52" s="534"/>
      <c r="W52" s="534"/>
      <c r="X52" s="534"/>
      <c r="Y52" s="534"/>
      <c r="Z52" s="534"/>
      <c r="AA52" s="534"/>
      <c r="AB52" s="534"/>
      <c r="AC52" s="124"/>
      <c r="AE52" s="202"/>
      <c r="AF52" s="202"/>
      <c r="AG52" s="202"/>
      <c r="AH52" s="202"/>
      <c r="AI52" s="202"/>
      <c r="AJ52" s="202"/>
      <c r="AK52" s="202"/>
      <c r="AL52" s="202"/>
      <c r="AM52" s="202"/>
      <c r="AN52" s="198"/>
    </row>
    <row r="53" spans="1:40" ht="39.75" customHeight="1" x14ac:dyDescent="0.3">
      <c r="A53" s="530"/>
      <c r="B53" s="320"/>
      <c r="C53" s="85" t="s">
        <v>68</v>
      </c>
      <c r="D53" s="86">
        <v>0</v>
      </c>
      <c r="E53" s="86">
        <v>0.1</v>
      </c>
      <c r="F53" s="86">
        <v>0.1</v>
      </c>
      <c r="G53" s="86">
        <v>0.05</v>
      </c>
      <c r="H53" s="86">
        <v>0.15</v>
      </c>
      <c r="I53" s="86">
        <v>0.2</v>
      </c>
      <c r="J53" s="86">
        <v>0</v>
      </c>
      <c r="K53" s="86">
        <v>0.2</v>
      </c>
      <c r="L53" s="86">
        <v>0.15</v>
      </c>
      <c r="M53" s="86">
        <v>0</v>
      </c>
      <c r="N53" s="86">
        <v>0.05</v>
      </c>
      <c r="O53" s="86">
        <v>0.05</v>
      </c>
      <c r="P53" s="87">
        <f t="shared" si="2"/>
        <v>1.05</v>
      </c>
      <c r="Q53" s="534"/>
      <c r="R53" s="534"/>
      <c r="S53" s="534"/>
      <c r="T53" s="534"/>
      <c r="U53" s="534"/>
      <c r="V53" s="534"/>
      <c r="W53" s="534"/>
      <c r="X53" s="534"/>
      <c r="Y53" s="534"/>
      <c r="Z53" s="534"/>
      <c r="AA53" s="534"/>
      <c r="AB53" s="534"/>
      <c r="AC53" s="124"/>
      <c r="AE53" s="198"/>
      <c r="AF53" s="198"/>
      <c r="AG53" s="198"/>
      <c r="AH53" s="198"/>
      <c r="AI53" s="198"/>
      <c r="AJ53" s="198"/>
      <c r="AK53" s="198"/>
      <c r="AL53" s="198"/>
      <c r="AM53" s="198"/>
      <c r="AN53" s="198"/>
    </row>
    <row r="54" spans="1:40" ht="39.75" customHeight="1" x14ac:dyDescent="0.3">
      <c r="A54" s="521"/>
      <c r="B54" s="387"/>
      <c r="C54" s="88"/>
      <c r="D54" s="88"/>
      <c r="E54" s="89"/>
      <c r="F54" s="88"/>
      <c r="G54" s="88"/>
      <c r="H54" s="88"/>
      <c r="I54" s="88"/>
      <c r="J54" s="88"/>
      <c r="K54" s="88"/>
      <c r="L54" s="88"/>
      <c r="M54" s="88"/>
      <c r="N54" s="88"/>
      <c r="O54" s="88"/>
      <c r="P54" s="89">
        <f t="shared" si="2"/>
        <v>0</v>
      </c>
      <c r="Q54" s="534"/>
      <c r="R54" s="534"/>
      <c r="S54" s="534"/>
      <c r="T54" s="534"/>
      <c r="U54" s="534"/>
      <c r="V54" s="534"/>
      <c r="W54" s="534"/>
      <c r="X54" s="534"/>
      <c r="Y54" s="534"/>
      <c r="Z54" s="534"/>
      <c r="AA54" s="534"/>
      <c r="AB54" s="534"/>
      <c r="AC54" s="124"/>
      <c r="AE54" s="198"/>
      <c r="AF54" s="198"/>
      <c r="AG54" s="198"/>
      <c r="AH54" s="198"/>
      <c r="AI54" s="198"/>
      <c r="AJ54" s="198"/>
      <c r="AK54" s="198"/>
      <c r="AL54" s="198"/>
      <c r="AM54" s="198"/>
      <c r="AN54" s="198"/>
    </row>
    <row r="55" spans="1:40" ht="39.75" customHeight="1" x14ac:dyDescent="0.3">
      <c r="A55" s="522" t="s">
        <v>111</v>
      </c>
      <c r="B55" s="320">
        <v>0.02</v>
      </c>
      <c r="C55" s="82" t="s">
        <v>67</v>
      </c>
      <c r="D55" s="83">
        <v>0</v>
      </c>
      <c r="E55" s="83">
        <v>0</v>
      </c>
      <c r="F55" s="83">
        <v>0</v>
      </c>
      <c r="G55" s="83">
        <v>0.25</v>
      </c>
      <c r="H55" s="83">
        <v>0</v>
      </c>
      <c r="I55" s="83">
        <v>0</v>
      </c>
      <c r="J55" s="83">
        <v>0.25</v>
      </c>
      <c r="K55" s="83">
        <v>0</v>
      </c>
      <c r="L55" s="83">
        <v>0.25</v>
      </c>
      <c r="M55" s="83">
        <v>0</v>
      </c>
      <c r="N55" s="83">
        <v>0.25</v>
      </c>
      <c r="O55" s="83">
        <v>0</v>
      </c>
      <c r="P55" s="84">
        <f t="shared" si="2"/>
        <v>1</v>
      </c>
      <c r="Q55" s="321" t="s">
        <v>222</v>
      </c>
      <c r="R55" s="322"/>
      <c r="S55" s="322"/>
      <c r="T55" s="322"/>
      <c r="U55" s="322"/>
      <c r="V55" s="322"/>
      <c r="W55" s="322"/>
      <c r="X55" s="322"/>
      <c r="Y55" s="322"/>
      <c r="Z55" s="322"/>
      <c r="AA55" s="322"/>
      <c r="AB55" s="323"/>
      <c r="AC55" s="124"/>
      <c r="AE55" s="202"/>
      <c r="AF55" s="202"/>
      <c r="AG55" s="202"/>
      <c r="AH55" s="202"/>
      <c r="AI55" s="202"/>
      <c r="AJ55" s="202"/>
      <c r="AK55" s="202"/>
      <c r="AL55" s="202"/>
      <c r="AM55" s="202"/>
      <c r="AN55" s="198"/>
    </row>
    <row r="56" spans="1:40" ht="39.75" customHeight="1" x14ac:dyDescent="0.3">
      <c r="A56" s="523"/>
      <c r="B56" s="320"/>
      <c r="C56" s="85" t="s">
        <v>68</v>
      </c>
      <c r="D56" s="86">
        <v>0</v>
      </c>
      <c r="E56" s="86">
        <v>0</v>
      </c>
      <c r="F56" s="86">
        <v>0</v>
      </c>
      <c r="G56" s="86">
        <v>0.1</v>
      </c>
      <c r="H56" s="86">
        <v>0.1</v>
      </c>
      <c r="I56" s="86">
        <v>0.05</v>
      </c>
      <c r="J56" s="86">
        <v>0.1</v>
      </c>
      <c r="K56" s="86">
        <v>0.1</v>
      </c>
      <c r="L56" s="86">
        <v>0.1</v>
      </c>
      <c r="M56" s="86">
        <v>0.2</v>
      </c>
      <c r="N56" s="86">
        <v>0.15</v>
      </c>
      <c r="O56" s="86">
        <v>0.1</v>
      </c>
      <c r="P56" s="87">
        <f t="shared" si="2"/>
        <v>1</v>
      </c>
      <c r="Q56" s="324"/>
      <c r="R56" s="325"/>
      <c r="S56" s="325"/>
      <c r="T56" s="325"/>
      <c r="U56" s="325"/>
      <c r="V56" s="325"/>
      <c r="W56" s="325"/>
      <c r="X56" s="325"/>
      <c r="Y56" s="325"/>
      <c r="Z56" s="325"/>
      <c r="AA56" s="325"/>
      <c r="AB56" s="326"/>
      <c r="AC56" s="124"/>
      <c r="AE56" s="198"/>
      <c r="AF56" s="198"/>
      <c r="AG56" s="198"/>
      <c r="AH56" s="198"/>
      <c r="AI56" s="198"/>
      <c r="AJ56" s="198"/>
      <c r="AK56" s="198"/>
      <c r="AL56" s="198"/>
      <c r="AM56" s="198"/>
      <c r="AN56" s="198"/>
    </row>
    <row r="57" spans="1:40" ht="39.75" customHeight="1" x14ac:dyDescent="0.3">
      <c r="A57" s="521"/>
      <c r="B57" s="387"/>
      <c r="C57" s="88"/>
      <c r="D57" s="88"/>
      <c r="E57" s="89"/>
      <c r="F57" s="88"/>
      <c r="G57" s="88"/>
      <c r="H57" s="88"/>
      <c r="I57" s="88"/>
      <c r="J57" s="88"/>
      <c r="K57" s="88"/>
      <c r="L57" s="88"/>
      <c r="M57" s="88"/>
      <c r="N57" s="88"/>
      <c r="O57" s="88"/>
      <c r="P57" s="89">
        <f>SUM(D57:O57)</f>
        <v>0</v>
      </c>
      <c r="Q57" s="327"/>
      <c r="R57" s="328"/>
      <c r="S57" s="328"/>
      <c r="T57" s="328"/>
      <c r="U57" s="328"/>
      <c r="V57" s="328"/>
      <c r="W57" s="328"/>
      <c r="X57" s="328"/>
      <c r="Y57" s="328"/>
      <c r="Z57" s="328"/>
      <c r="AA57" s="328"/>
      <c r="AB57" s="329"/>
      <c r="AC57" s="124"/>
      <c r="AE57" s="198"/>
      <c r="AF57" s="198"/>
      <c r="AG57" s="198"/>
      <c r="AH57" s="198"/>
      <c r="AI57" s="198"/>
      <c r="AJ57" s="198"/>
      <c r="AK57" s="198"/>
      <c r="AL57" s="198"/>
      <c r="AM57" s="198"/>
      <c r="AN57" s="198"/>
    </row>
    <row r="58" spans="1:40" ht="39.75" customHeight="1" x14ac:dyDescent="0.3">
      <c r="A58" s="522" t="s">
        <v>112</v>
      </c>
      <c r="B58" s="320">
        <v>0.01</v>
      </c>
      <c r="C58" s="82" t="s">
        <v>67</v>
      </c>
      <c r="D58" s="83">
        <v>0</v>
      </c>
      <c r="E58" s="83">
        <v>0.1</v>
      </c>
      <c r="F58" s="83">
        <v>0.1</v>
      </c>
      <c r="G58" s="83">
        <v>0.1</v>
      </c>
      <c r="H58" s="83">
        <v>0</v>
      </c>
      <c r="I58" s="83">
        <v>0.2</v>
      </c>
      <c r="J58" s="83">
        <v>0</v>
      </c>
      <c r="K58" s="83">
        <v>0.2</v>
      </c>
      <c r="L58" s="83">
        <v>0</v>
      </c>
      <c r="M58" s="83">
        <v>0.2</v>
      </c>
      <c r="N58" s="83">
        <v>0</v>
      </c>
      <c r="O58" s="83">
        <v>0.1</v>
      </c>
      <c r="P58" s="84">
        <f t="shared" si="2"/>
        <v>0.99999999999999989</v>
      </c>
      <c r="Q58" s="321" t="s">
        <v>257</v>
      </c>
      <c r="R58" s="322"/>
      <c r="S58" s="322"/>
      <c r="T58" s="322"/>
      <c r="U58" s="322"/>
      <c r="V58" s="322"/>
      <c r="W58" s="322"/>
      <c r="X58" s="322"/>
      <c r="Y58" s="322"/>
      <c r="Z58" s="322"/>
      <c r="AA58" s="322"/>
      <c r="AB58" s="323"/>
      <c r="AC58" s="124"/>
      <c r="AE58" s="202"/>
      <c r="AF58" s="202"/>
      <c r="AG58" s="202"/>
      <c r="AH58" s="202"/>
      <c r="AI58" s="202"/>
      <c r="AJ58" s="202"/>
      <c r="AK58" s="202"/>
      <c r="AL58" s="202"/>
      <c r="AM58" s="202"/>
      <c r="AN58" s="198"/>
    </row>
    <row r="59" spans="1:40" ht="39.75" customHeight="1" x14ac:dyDescent="0.3">
      <c r="A59" s="523"/>
      <c r="B59" s="320"/>
      <c r="C59" s="85" t="s">
        <v>68</v>
      </c>
      <c r="D59" s="86">
        <v>0</v>
      </c>
      <c r="E59" s="86">
        <v>0.1</v>
      </c>
      <c r="F59" s="86">
        <v>0.1</v>
      </c>
      <c r="G59" s="156">
        <v>0.1</v>
      </c>
      <c r="H59" s="86">
        <v>0</v>
      </c>
      <c r="I59" s="86">
        <v>0.1</v>
      </c>
      <c r="J59" s="86">
        <v>0.2</v>
      </c>
      <c r="K59" s="86">
        <v>0.2</v>
      </c>
      <c r="L59" s="86">
        <v>0.1</v>
      </c>
      <c r="M59" s="86">
        <v>0.1</v>
      </c>
      <c r="N59" s="86">
        <v>0.1</v>
      </c>
      <c r="O59" s="86">
        <v>0.1</v>
      </c>
      <c r="P59" s="87">
        <f t="shared" si="2"/>
        <v>1.2000000000000002</v>
      </c>
      <c r="Q59" s="324"/>
      <c r="R59" s="325"/>
      <c r="S59" s="325"/>
      <c r="T59" s="325"/>
      <c r="U59" s="325"/>
      <c r="V59" s="325"/>
      <c r="W59" s="325"/>
      <c r="X59" s="325"/>
      <c r="Y59" s="325"/>
      <c r="Z59" s="325"/>
      <c r="AA59" s="325"/>
      <c r="AB59" s="326"/>
      <c r="AC59" s="124"/>
      <c r="AE59" s="198"/>
      <c r="AF59" s="198"/>
      <c r="AG59" s="198"/>
      <c r="AH59" s="198"/>
      <c r="AI59" s="198"/>
      <c r="AJ59" s="198"/>
      <c r="AK59" s="198"/>
      <c r="AL59" s="198"/>
      <c r="AM59" s="198"/>
      <c r="AN59" s="198"/>
    </row>
    <row r="60" spans="1:40" ht="39.75" customHeight="1" x14ac:dyDescent="0.3">
      <c r="A60" s="521"/>
      <c r="B60" s="387"/>
      <c r="C60" s="88"/>
      <c r="D60" s="88"/>
      <c r="E60" s="89"/>
      <c r="F60" s="88"/>
      <c r="G60" s="88"/>
      <c r="H60" s="88"/>
      <c r="I60" s="88"/>
      <c r="J60" s="88"/>
      <c r="K60" s="88"/>
      <c r="L60" s="88"/>
      <c r="M60" s="88"/>
      <c r="N60" s="88"/>
      <c r="O60" s="88"/>
      <c r="P60" s="89">
        <f t="shared" si="2"/>
        <v>0</v>
      </c>
      <c r="Q60" s="327"/>
      <c r="R60" s="328"/>
      <c r="S60" s="328"/>
      <c r="T60" s="328"/>
      <c r="U60" s="328"/>
      <c r="V60" s="328"/>
      <c r="W60" s="328"/>
      <c r="X60" s="328"/>
      <c r="Y60" s="328"/>
      <c r="Z60" s="328"/>
      <c r="AA60" s="328"/>
      <c r="AB60" s="329"/>
      <c r="AC60" s="124"/>
      <c r="AE60" s="198"/>
      <c r="AF60" s="198"/>
      <c r="AG60" s="198"/>
      <c r="AH60" s="198"/>
      <c r="AI60" s="198"/>
      <c r="AJ60" s="198"/>
      <c r="AK60" s="198"/>
      <c r="AL60" s="198"/>
      <c r="AM60" s="198"/>
      <c r="AN60" s="198"/>
    </row>
    <row r="61" spans="1:40" ht="39.75" customHeight="1" x14ac:dyDescent="0.3">
      <c r="A61" s="522" t="s">
        <v>113</v>
      </c>
      <c r="B61" s="320">
        <v>0.02</v>
      </c>
      <c r="C61" s="82" t="s">
        <v>67</v>
      </c>
      <c r="D61" s="83">
        <v>0</v>
      </c>
      <c r="E61" s="83">
        <v>0.1</v>
      </c>
      <c r="F61" s="83">
        <v>0</v>
      </c>
      <c r="G61" s="83">
        <v>0.2</v>
      </c>
      <c r="H61" s="83">
        <v>0</v>
      </c>
      <c r="I61" s="83">
        <v>0.2</v>
      </c>
      <c r="J61" s="83">
        <v>0</v>
      </c>
      <c r="K61" s="83">
        <v>0.2</v>
      </c>
      <c r="L61" s="83">
        <v>0.2</v>
      </c>
      <c r="M61" s="83">
        <v>0.1</v>
      </c>
      <c r="N61" s="83">
        <v>0</v>
      </c>
      <c r="O61" s="83"/>
      <c r="P61" s="84">
        <f t="shared" si="2"/>
        <v>0.99999999999999989</v>
      </c>
      <c r="Q61" s="321" t="s">
        <v>247</v>
      </c>
      <c r="R61" s="322"/>
      <c r="S61" s="322"/>
      <c r="T61" s="322"/>
      <c r="U61" s="322"/>
      <c r="V61" s="322"/>
      <c r="W61" s="322"/>
      <c r="X61" s="322"/>
      <c r="Y61" s="322"/>
      <c r="Z61" s="322"/>
      <c r="AA61" s="322"/>
      <c r="AB61" s="323"/>
      <c r="AC61" s="124"/>
      <c r="AE61" s="202"/>
      <c r="AF61" s="202"/>
      <c r="AG61" s="202"/>
      <c r="AH61" s="202"/>
      <c r="AI61" s="202"/>
      <c r="AJ61" s="202"/>
      <c r="AK61" s="202"/>
      <c r="AL61" s="202"/>
      <c r="AM61" s="202"/>
      <c r="AN61" s="198"/>
    </row>
    <row r="62" spans="1:40" ht="39.75" customHeight="1" x14ac:dyDescent="0.3">
      <c r="A62" s="523"/>
      <c r="B62" s="320"/>
      <c r="C62" s="85" t="s">
        <v>68</v>
      </c>
      <c r="D62" s="86">
        <v>0</v>
      </c>
      <c r="E62" s="86">
        <v>0.15</v>
      </c>
      <c r="F62" s="86">
        <v>0.2</v>
      </c>
      <c r="G62" s="86">
        <v>0.2</v>
      </c>
      <c r="H62" s="86">
        <v>0.1</v>
      </c>
      <c r="I62" s="86">
        <v>0.1</v>
      </c>
      <c r="J62" s="86">
        <v>0.1</v>
      </c>
      <c r="K62" s="86">
        <v>0.1</v>
      </c>
      <c r="L62" s="286">
        <v>0.2</v>
      </c>
      <c r="M62" s="286">
        <v>0.05</v>
      </c>
      <c r="N62" s="286">
        <v>0.05</v>
      </c>
      <c r="O62" s="285">
        <v>0.1</v>
      </c>
      <c r="P62" s="287">
        <f t="shared" si="2"/>
        <v>1.35</v>
      </c>
      <c r="Q62" s="324"/>
      <c r="R62" s="325"/>
      <c r="S62" s="325"/>
      <c r="T62" s="325"/>
      <c r="U62" s="325"/>
      <c r="V62" s="325"/>
      <c r="W62" s="325"/>
      <c r="X62" s="325"/>
      <c r="Y62" s="325"/>
      <c r="Z62" s="325"/>
      <c r="AA62" s="325"/>
      <c r="AB62" s="326"/>
      <c r="AC62" s="124"/>
      <c r="AE62" s="198"/>
      <c r="AF62" s="198"/>
      <c r="AG62" s="198"/>
      <c r="AH62" s="198"/>
      <c r="AI62" s="198"/>
      <c r="AJ62" s="198"/>
      <c r="AK62" s="198"/>
      <c r="AL62" s="198"/>
      <c r="AM62" s="198"/>
      <c r="AN62" s="198"/>
    </row>
    <row r="63" spans="1:40" ht="27" customHeight="1" thickBot="1" x14ac:dyDescent="0.35">
      <c r="A63" s="527"/>
      <c r="B63" s="528"/>
      <c r="C63" s="225"/>
      <c r="D63" s="225"/>
      <c r="E63" s="226"/>
      <c r="F63" s="225"/>
      <c r="G63" s="225"/>
      <c r="H63" s="225"/>
      <c r="I63" s="225"/>
      <c r="J63" s="225"/>
      <c r="K63" s="225"/>
      <c r="L63" s="225"/>
      <c r="M63" s="225"/>
      <c r="N63" s="225"/>
      <c r="O63" s="225"/>
      <c r="P63" s="226">
        <f t="shared" si="2"/>
        <v>0</v>
      </c>
      <c r="Q63" s="524"/>
      <c r="R63" s="525"/>
      <c r="S63" s="525"/>
      <c r="T63" s="525"/>
      <c r="U63" s="525"/>
      <c r="V63" s="525"/>
      <c r="W63" s="525"/>
      <c r="X63" s="525"/>
      <c r="Y63" s="525"/>
      <c r="Z63" s="525"/>
      <c r="AA63" s="525"/>
      <c r="AB63" s="526"/>
      <c r="AC63" s="124"/>
      <c r="AE63" s="198"/>
      <c r="AF63" s="198"/>
      <c r="AG63" s="198"/>
      <c r="AH63" s="198"/>
      <c r="AI63" s="198"/>
      <c r="AJ63" s="198"/>
      <c r="AK63" s="198"/>
      <c r="AL63" s="198"/>
      <c r="AM63" s="198"/>
      <c r="AN63" s="198"/>
    </row>
    <row r="64" spans="1:40" ht="17.25" customHeight="1" x14ac:dyDescent="0.25">
      <c r="A64" s="175"/>
      <c r="B64" s="167"/>
      <c r="C64" s="167"/>
      <c r="D64" s="167"/>
      <c r="E64" s="167"/>
      <c r="F64" s="167"/>
      <c r="G64" s="167"/>
      <c r="H64" s="167"/>
      <c r="I64" s="167"/>
      <c r="J64" s="167"/>
      <c r="K64" s="167"/>
      <c r="L64" s="167"/>
      <c r="M64" s="167"/>
      <c r="N64" s="167"/>
      <c r="O64" s="167"/>
      <c r="P64" s="167"/>
      <c r="Q64" s="167"/>
      <c r="R64" s="167"/>
      <c r="S64" s="167"/>
      <c r="T64" s="167"/>
      <c r="U64" s="167"/>
      <c r="V64" s="167"/>
      <c r="W64" s="167"/>
      <c r="X64" s="179"/>
      <c r="Y64" s="167"/>
      <c r="Z64" s="167"/>
      <c r="AA64" s="167"/>
      <c r="AB64" s="168"/>
    </row>
    <row r="65" spans="1:28" ht="27" hidden="1" customHeight="1" x14ac:dyDescent="0.25">
      <c r="A65" s="531" t="s">
        <v>75</v>
      </c>
      <c r="B65" s="335" t="s">
        <v>78</v>
      </c>
      <c r="C65" s="336"/>
      <c r="D65" s="336"/>
      <c r="E65" s="336"/>
      <c r="F65" s="336"/>
      <c r="G65" s="337"/>
      <c r="H65" s="338" t="s">
        <v>77</v>
      </c>
      <c r="I65" s="339"/>
      <c r="J65" s="339"/>
      <c r="K65" s="339"/>
      <c r="L65" s="339"/>
      <c r="M65" s="339"/>
      <c r="N65" s="335" t="s">
        <v>78</v>
      </c>
      <c r="O65" s="336"/>
      <c r="P65" s="336"/>
      <c r="Q65" s="336"/>
      <c r="R65" s="336"/>
      <c r="S65" s="337"/>
      <c r="T65" s="344" t="s">
        <v>79</v>
      </c>
      <c r="U65" s="345"/>
      <c r="V65" s="345"/>
      <c r="W65" s="346"/>
      <c r="X65" s="335" t="s">
        <v>80</v>
      </c>
      <c r="Y65" s="336"/>
      <c r="Z65" s="336"/>
      <c r="AA65" s="336"/>
      <c r="AB65" s="353"/>
    </row>
    <row r="66" spans="1:28" ht="27" hidden="1" customHeight="1" x14ac:dyDescent="0.25">
      <c r="A66" s="532"/>
      <c r="B66" s="70" t="s">
        <v>83</v>
      </c>
      <c r="C66" s="176"/>
      <c r="D66" s="176"/>
      <c r="E66" s="176"/>
      <c r="F66" s="176"/>
      <c r="G66" s="72"/>
      <c r="H66" s="340"/>
      <c r="I66" s="341"/>
      <c r="J66" s="341"/>
      <c r="K66" s="341"/>
      <c r="L66" s="341"/>
      <c r="M66" s="341"/>
      <c r="N66" s="354" t="s">
        <v>83</v>
      </c>
      <c r="O66" s="355"/>
      <c r="P66" s="355"/>
      <c r="Q66" s="355"/>
      <c r="R66" s="355"/>
      <c r="S66" s="356"/>
      <c r="T66" s="347"/>
      <c r="U66" s="348"/>
      <c r="V66" s="348"/>
      <c r="W66" s="349"/>
      <c r="X66" s="354" t="s">
        <v>83</v>
      </c>
      <c r="Y66" s="355"/>
      <c r="Z66" s="355"/>
      <c r="AA66" s="355"/>
      <c r="AB66" s="357"/>
    </row>
    <row r="67" spans="1:28" ht="27" hidden="1" customHeight="1" thickBot="1" x14ac:dyDescent="0.3">
      <c r="A67" s="533"/>
      <c r="B67" s="358" t="s">
        <v>114</v>
      </c>
      <c r="C67" s="359"/>
      <c r="D67" s="359"/>
      <c r="E67" s="359"/>
      <c r="F67" s="359"/>
      <c r="G67" s="360"/>
      <c r="H67" s="342"/>
      <c r="I67" s="343"/>
      <c r="J67" s="343"/>
      <c r="K67" s="343"/>
      <c r="L67" s="343"/>
      <c r="M67" s="343"/>
      <c r="N67" s="358" t="s">
        <v>115</v>
      </c>
      <c r="O67" s="359"/>
      <c r="P67" s="359"/>
      <c r="Q67" s="359"/>
      <c r="R67" s="359"/>
      <c r="S67" s="360"/>
      <c r="T67" s="350"/>
      <c r="U67" s="351"/>
      <c r="V67" s="351"/>
      <c r="W67" s="352"/>
      <c r="X67" s="358" t="s">
        <v>86</v>
      </c>
      <c r="Y67" s="359"/>
      <c r="Z67" s="359"/>
      <c r="AA67" s="359"/>
      <c r="AB67" s="361"/>
    </row>
    <row r="68" spans="1:28" x14ac:dyDescent="0.25">
      <c r="G68" s="205"/>
    </row>
    <row r="69" spans="1:28" x14ac:dyDescent="0.25">
      <c r="F69" s="214"/>
      <c r="G69" s="215"/>
    </row>
    <row r="72" spans="1:28" s="206" customFormat="1" ht="22.35" customHeight="1" x14ac:dyDescent="0.2">
      <c r="A72" s="313" t="s">
        <v>59</v>
      </c>
      <c r="B72" s="313" t="s">
        <v>60</v>
      </c>
      <c r="C72" s="315" t="s">
        <v>61</v>
      </c>
      <c r="D72" s="316"/>
      <c r="E72" s="316"/>
      <c r="F72" s="316"/>
      <c r="G72" s="316"/>
      <c r="H72" s="316"/>
      <c r="I72" s="316"/>
      <c r="J72" s="316"/>
      <c r="K72" s="316"/>
      <c r="L72" s="316"/>
      <c r="M72" s="316"/>
      <c r="N72" s="316"/>
      <c r="O72" s="316"/>
      <c r="P72" s="317"/>
    </row>
    <row r="73" spans="1:28" s="206" customFormat="1" ht="22.35" customHeight="1" x14ac:dyDescent="0.2">
      <c r="A73" s="314"/>
      <c r="B73" s="314"/>
      <c r="C73" s="118" t="s">
        <v>63</v>
      </c>
      <c r="D73" s="118" t="s">
        <v>87</v>
      </c>
      <c r="E73" s="118" t="s">
        <v>88</v>
      </c>
      <c r="F73" s="118" t="s">
        <v>89</v>
      </c>
      <c r="G73" s="118" t="s">
        <v>90</v>
      </c>
      <c r="H73" s="118" t="s">
        <v>91</v>
      </c>
      <c r="I73" s="118" t="s">
        <v>92</v>
      </c>
      <c r="J73" s="118" t="s">
        <v>93</v>
      </c>
      <c r="K73" s="118" t="s">
        <v>94</v>
      </c>
      <c r="L73" s="118" t="s">
        <v>95</v>
      </c>
      <c r="M73" s="118" t="s">
        <v>96</v>
      </c>
      <c r="N73" s="118" t="s">
        <v>97</v>
      </c>
      <c r="O73" s="118" t="s">
        <v>98</v>
      </c>
      <c r="P73" s="118" t="s">
        <v>64</v>
      </c>
    </row>
    <row r="74" spans="1:28" s="208" customFormat="1" ht="13.15" customHeight="1" x14ac:dyDescent="0.25">
      <c r="A74" s="311" t="str">
        <f>+A34</f>
        <v xml:space="preserve">6. Realizar semilleros de empoderamiento dirigidos a niñas, adolescentes y mujeres jóvenes. </v>
      </c>
      <c r="B74" s="311">
        <f>+B34</f>
        <v>0.02</v>
      </c>
      <c r="C74" s="119" t="s">
        <v>67</v>
      </c>
      <c r="D74" s="140">
        <f>+D34*$B$34/$P$34</f>
        <v>0</v>
      </c>
      <c r="E74" s="140">
        <f t="shared" ref="E74:O74" si="3">+E34*$B$34/$P$34</f>
        <v>1E-3</v>
      </c>
      <c r="F74" s="140">
        <f t="shared" si="3"/>
        <v>1E-3</v>
      </c>
      <c r="G74" s="140">
        <f t="shared" si="3"/>
        <v>1E-3</v>
      </c>
      <c r="H74" s="140">
        <f t="shared" si="3"/>
        <v>1E-3</v>
      </c>
      <c r="I74" s="140">
        <f t="shared" si="3"/>
        <v>2E-3</v>
      </c>
      <c r="J74" s="140">
        <f t="shared" si="3"/>
        <v>2E-3</v>
      </c>
      <c r="K74" s="140">
        <f t="shared" si="3"/>
        <v>2E-3</v>
      </c>
      <c r="L74" s="140">
        <f t="shared" si="3"/>
        <v>2E-3</v>
      </c>
      <c r="M74" s="140">
        <f t="shared" si="3"/>
        <v>4.0000000000000001E-3</v>
      </c>
      <c r="N74" s="140">
        <f t="shared" si="3"/>
        <v>2E-3</v>
      </c>
      <c r="O74" s="140">
        <f t="shared" si="3"/>
        <v>2E-3</v>
      </c>
      <c r="P74" s="207">
        <f>SUM(D74:O74)</f>
        <v>2.0000000000000004E-2</v>
      </c>
    </row>
    <row r="75" spans="1:28" s="208" customFormat="1" ht="13.15" customHeight="1" x14ac:dyDescent="0.25">
      <c r="A75" s="312"/>
      <c r="B75" s="312"/>
      <c r="C75" s="120" t="s">
        <v>68</v>
      </c>
      <c r="D75" s="142">
        <f t="shared" ref="D75:O75" si="4">+D35*$B$34/$P$34</f>
        <v>0</v>
      </c>
      <c r="E75" s="142">
        <f t="shared" si="4"/>
        <v>1E-3</v>
      </c>
      <c r="F75" s="142">
        <f t="shared" si="4"/>
        <v>1E-3</v>
      </c>
      <c r="G75" s="142">
        <f t="shared" si="4"/>
        <v>1E-3</v>
      </c>
      <c r="H75" s="142">
        <f t="shared" si="4"/>
        <v>1E-3</v>
      </c>
      <c r="I75" s="142">
        <f t="shared" si="4"/>
        <v>4.0000000000000002E-4</v>
      </c>
      <c r="J75" s="142">
        <f t="shared" si="4"/>
        <v>4.0000000000000002E-4</v>
      </c>
      <c r="K75" s="142">
        <f t="shared" si="4"/>
        <v>4.0000000000000002E-4</v>
      </c>
      <c r="L75" s="142">
        <f t="shared" si="4"/>
        <v>1E-3</v>
      </c>
      <c r="M75" s="142">
        <f t="shared" si="4"/>
        <v>4.0000000000000001E-3</v>
      </c>
      <c r="N75" s="142">
        <f t="shared" si="4"/>
        <v>7.8000000000000005E-3</v>
      </c>
      <c r="O75" s="142">
        <f t="shared" si="4"/>
        <v>2E-3</v>
      </c>
      <c r="P75" s="209">
        <f t="shared" ref="P75:P93" si="5">SUM(D75:O75)</f>
        <v>2.0000000000000004E-2</v>
      </c>
    </row>
    <row r="76" spans="1:28" s="208" customFormat="1" ht="13.15" customHeight="1" x14ac:dyDescent="0.25">
      <c r="A76" s="311" t="str">
        <f>+A37</f>
        <v>7. Desarrollar acciones de empoderamiento dirigidas a mujeres entre 18 y 28 años.</v>
      </c>
      <c r="B76" s="311">
        <f>+B37</f>
        <v>0.02</v>
      </c>
      <c r="C76" s="119" t="s">
        <v>67</v>
      </c>
      <c r="D76" s="140">
        <f>+D37*$B$37/$P$37</f>
        <v>0</v>
      </c>
      <c r="E76" s="140">
        <f t="shared" ref="E76:O76" si="6">+E37*$B$37/$P$37</f>
        <v>1.0000000000000002E-3</v>
      </c>
      <c r="F76" s="140">
        <f t="shared" si="6"/>
        <v>1.0000000000000002E-3</v>
      </c>
      <c r="G76" s="140">
        <f t="shared" si="6"/>
        <v>1.0000000000000002E-3</v>
      </c>
      <c r="H76" s="140">
        <f t="shared" si="6"/>
        <v>2.0000000000000005E-3</v>
      </c>
      <c r="I76" s="140">
        <f t="shared" si="6"/>
        <v>2.0000000000000005E-3</v>
      </c>
      <c r="J76" s="140">
        <f t="shared" si="6"/>
        <v>2.0000000000000005E-3</v>
      </c>
      <c r="K76" s="140">
        <f t="shared" si="6"/>
        <v>4.000000000000001E-3</v>
      </c>
      <c r="L76" s="140">
        <f t="shared" si="6"/>
        <v>2.0000000000000005E-3</v>
      </c>
      <c r="M76" s="140">
        <f t="shared" si="6"/>
        <v>2.0000000000000005E-3</v>
      </c>
      <c r="N76" s="140">
        <f t="shared" si="6"/>
        <v>2.0000000000000005E-3</v>
      </c>
      <c r="O76" s="140">
        <f t="shared" si="6"/>
        <v>1.0000000000000002E-3</v>
      </c>
      <c r="P76" s="207">
        <f t="shared" si="5"/>
        <v>2.0000000000000004E-2</v>
      </c>
    </row>
    <row r="77" spans="1:28" s="208" customFormat="1" ht="13.15" customHeight="1" x14ac:dyDescent="0.25">
      <c r="A77" s="312"/>
      <c r="B77" s="312"/>
      <c r="C77" s="120" t="s">
        <v>68</v>
      </c>
      <c r="D77" s="142">
        <f t="shared" ref="D77:O77" si="7">+D38*$B$37/$P$37</f>
        <v>0</v>
      </c>
      <c r="E77" s="142">
        <f t="shared" si="7"/>
        <v>1.0000000000000002E-3</v>
      </c>
      <c r="F77" s="142">
        <f t="shared" si="7"/>
        <v>1.0000000000000002E-3</v>
      </c>
      <c r="G77" s="142">
        <f t="shared" si="7"/>
        <v>1.0000000000000002E-3</v>
      </c>
      <c r="H77" s="142">
        <f t="shared" si="7"/>
        <v>1.0000000000000002E-3</v>
      </c>
      <c r="I77" s="142">
        <f t="shared" si="7"/>
        <v>4.0000000000000007E-4</v>
      </c>
      <c r="J77" s="142">
        <f t="shared" si="7"/>
        <v>4.0000000000000007E-4</v>
      </c>
      <c r="K77" s="142">
        <f t="shared" si="7"/>
        <v>4.0000000000000007E-4</v>
      </c>
      <c r="L77" s="142">
        <f t="shared" si="7"/>
        <v>1.0000000000000002E-3</v>
      </c>
      <c r="M77" s="142">
        <f t="shared" si="7"/>
        <v>2.0000000000000005E-3</v>
      </c>
      <c r="N77" s="142">
        <f t="shared" si="7"/>
        <v>1.0800000000000002E-2</v>
      </c>
      <c r="O77" s="142">
        <f t="shared" si="7"/>
        <v>2.0000000000000004E-4</v>
      </c>
      <c r="P77" s="209">
        <f t="shared" si="5"/>
        <v>1.9200000000000002E-2</v>
      </c>
    </row>
    <row r="78" spans="1:28" s="208" customFormat="1" ht="13.15" customHeight="1" x14ac:dyDescent="0.25">
      <c r="A78" s="311" t="str">
        <f>+A40</f>
        <v>8. Fortalecer redes protectoras con madres, padres, cuidadoras, cuidadores y profesionales que en el marco de sus acciones trabajan con niñas, niños y adolescentes para la identificación, prevención y actuación frente a las violencias y formas de discriminación basadas en género contra niños, niñas y adolescentes.</v>
      </c>
      <c r="B78" s="311">
        <f>+B40</f>
        <v>0.01</v>
      </c>
      <c r="C78" s="119" t="s">
        <v>67</v>
      </c>
      <c r="D78" s="140">
        <f>+D40*$B$40/$P$40</f>
        <v>5.0000000000000012E-4</v>
      </c>
      <c r="E78" s="140">
        <f t="shared" ref="E78:O78" si="8">+E40*$B$40/$P$40</f>
        <v>5.0000000000000012E-4</v>
      </c>
      <c r="F78" s="140">
        <f t="shared" si="8"/>
        <v>5.0000000000000012E-4</v>
      </c>
      <c r="G78" s="140">
        <f t="shared" si="8"/>
        <v>1.0000000000000002E-3</v>
      </c>
      <c r="H78" s="140">
        <f t="shared" si="8"/>
        <v>1.0000000000000002E-3</v>
      </c>
      <c r="I78" s="140">
        <f t="shared" si="8"/>
        <v>1.0000000000000002E-3</v>
      </c>
      <c r="J78" s="140">
        <f t="shared" si="8"/>
        <v>1.0000000000000002E-3</v>
      </c>
      <c r="K78" s="140">
        <f t="shared" si="8"/>
        <v>1.0000000000000002E-3</v>
      </c>
      <c r="L78" s="140">
        <f t="shared" si="8"/>
        <v>1.0000000000000002E-3</v>
      </c>
      <c r="M78" s="140">
        <f t="shared" si="8"/>
        <v>1.0000000000000002E-3</v>
      </c>
      <c r="N78" s="140">
        <f t="shared" si="8"/>
        <v>1.0000000000000002E-3</v>
      </c>
      <c r="O78" s="140">
        <f t="shared" si="8"/>
        <v>5.0000000000000012E-4</v>
      </c>
      <c r="P78" s="207">
        <f t="shared" si="5"/>
        <v>1.0000000000000002E-2</v>
      </c>
    </row>
    <row r="79" spans="1:28" s="208" customFormat="1" ht="13.15" customHeight="1" x14ac:dyDescent="0.25">
      <c r="A79" s="312"/>
      <c r="B79" s="312"/>
      <c r="C79" s="120" t="s">
        <v>68</v>
      </c>
      <c r="D79" s="142">
        <f t="shared" ref="D79:O79" si="9">+D41*$B$40/$P$40</f>
        <v>5.0000000000000012E-4</v>
      </c>
      <c r="E79" s="142">
        <f t="shared" si="9"/>
        <v>5.0000000000000012E-4</v>
      </c>
      <c r="F79" s="142">
        <f t="shared" si="9"/>
        <v>5.0000000000000012E-4</v>
      </c>
      <c r="G79" s="142">
        <f t="shared" si="9"/>
        <v>1.0000000000000002E-3</v>
      </c>
      <c r="H79" s="142">
        <f t="shared" si="9"/>
        <v>1.0000000000000002E-3</v>
      </c>
      <c r="I79" s="142">
        <f t="shared" si="9"/>
        <v>2.0000000000000004E-4</v>
      </c>
      <c r="J79" s="142">
        <f t="shared" si="9"/>
        <v>5.0000000000000012E-4</v>
      </c>
      <c r="K79" s="142">
        <f t="shared" si="9"/>
        <v>2.0000000000000004E-4</v>
      </c>
      <c r="L79" s="142">
        <f t="shared" si="9"/>
        <v>5.0000000000000012E-4</v>
      </c>
      <c r="M79" s="142">
        <f t="shared" si="9"/>
        <v>1.0000000000000002E-3</v>
      </c>
      <c r="N79" s="142">
        <f t="shared" si="9"/>
        <v>3.6000000000000003E-3</v>
      </c>
      <c r="O79" s="142">
        <f t="shared" si="9"/>
        <v>5.0000000000000012E-4</v>
      </c>
      <c r="P79" s="209">
        <f t="shared" si="5"/>
        <v>1.0000000000000002E-2</v>
      </c>
    </row>
    <row r="80" spans="1:28" s="208" customFormat="1" ht="13.15" customHeight="1" x14ac:dyDescent="0.25">
      <c r="A80" s="311" t="str">
        <f>+A43</f>
        <v>9. Desarrollar escuelas de educación emocional enfocadas en fortalecer capacidades y herramientas para gestionar la salud mental de las mujeres y niñas en su diversidad en la ciudad de Bogotá.</v>
      </c>
      <c r="B80" s="311">
        <f>+B43</f>
        <v>0.02</v>
      </c>
      <c r="C80" s="119" t="s">
        <v>67</v>
      </c>
      <c r="D80" s="140">
        <f>+D43*$B$43/$P$43</f>
        <v>0</v>
      </c>
      <c r="E80" s="140">
        <f t="shared" ref="E80:O80" si="10">+E43*$B$43/$P$43</f>
        <v>1.0000000000000002E-3</v>
      </c>
      <c r="F80" s="140">
        <f t="shared" si="10"/>
        <v>1.0000000000000002E-3</v>
      </c>
      <c r="G80" s="140">
        <f t="shared" si="10"/>
        <v>1.0000000000000002E-3</v>
      </c>
      <c r="H80" s="140">
        <f t="shared" si="10"/>
        <v>2.0000000000000005E-3</v>
      </c>
      <c r="I80" s="140">
        <f t="shared" si="10"/>
        <v>2.0000000000000005E-3</v>
      </c>
      <c r="J80" s="140">
        <f t="shared" si="10"/>
        <v>2.0000000000000005E-3</v>
      </c>
      <c r="K80" s="140">
        <f t="shared" si="10"/>
        <v>4.000000000000001E-3</v>
      </c>
      <c r="L80" s="140">
        <f t="shared" si="10"/>
        <v>2.0000000000000005E-3</v>
      </c>
      <c r="M80" s="140">
        <f t="shared" si="10"/>
        <v>2.0000000000000005E-3</v>
      </c>
      <c r="N80" s="140">
        <f t="shared" si="10"/>
        <v>2.0000000000000005E-3</v>
      </c>
      <c r="O80" s="140">
        <f t="shared" si="10"/>
        <v>1.0000000000000002E-3</v>
      </c>
      <c r="P80" s="207">
        <f t="shared" si="5"/>
        <v>2.0000000000000004E-2</v>
      </c>
    </row>
    <row r="81" spans="1:17" s="208" customFormat="1" ht="13.15" customHeight="1" x14ac:dyDescent="0.25">
      <c r="A81" s="312"/>
      <c r="B81" s="312"/>
      <c r="C81" s="120" t="s">
        <v>68</v>
      </c>
      <c r="D81" s="142">
        <f t="shared" ref="D81:O81" si="11">+D44*$B$43/$P$43</f>
        <v>0</v>
      </c>
      <c r="E81" s="142">
        <f t="shared" si="11"/>
        <v>0</v>
      </c>
      <c r="F81" s="142">
        <f t="shared" si="11"/>
        <v>6.0000000000000006E-4</v>
      </c>
      <c r="G81" s="142">
        <f t="shared" si="11"/>
        <v>2.0000000000000005E-3</v>
      </c>
      <c r="H81" s="142">
        <f t="shared" si="11"/>
        <v>2.0000000000000005E-3</v>
      </c>
      <c r="I81" s="142">
        <f t="shared" si="11"/>
        <v>2.0000000000000005E-3</v>
      </c>
      <c r="J81" s="142">
        <f t="shared" si="11"/>
        <v>2.0000000000000005E-3</v>
      </c>
      <c r="K81" s="142">
        <f t="shared" si="11"/>
        <v>2.0000000000000005E-3</v>
      </c>
      <c r="L81" s="142">
        <f t="shared" si="11"/>
        <v>2.0000000000000005E-3</v>
      </c>
      <c r="M81" s="142">
        <f t="shared" si="11"/>
        <v>1.0000000000000002E-3</v>
      </c>
      <c r="N81" s="142">
        <f t="shared" si="11"/>
        <v>4.000000000000001E-3</v>
      </c>
      <c r="O81" s="142">
        <f t="shared" si="11"/>
        <v>2.4000000000000002E-3</v>
      </c>
      <c r="P81" s="209">
        <f t="shared" si="5"/>
        <v>2.0000000000000004E-2</v>
      </c>
    </row>
    <row r="82" spans="1:17" s="208" customFormat="1" ht="13.15" customHeight="1" x14ac:dyDescent="0.25">
      <c r="A82" s="311" t="str">
        <f>+A46</f>
        <v>10. Desarrollar espacios de encuentro de mujeres para el cuidado emocional denominados Espacios Respiro.</v>
      </c>
      <c r="B82" s="311">
        <f>+B46</f>
        <v>0.02</v>
      </c>
      <c r="C82" s="119" t="s">
        <v>67</v>
      </c>
      <c r="D82" s="140">
        <f>+D46*$B$46/$P$46</f>
        <v>0</v>
      </c>
      <c r="E82" s="140">
        <f t="shared" ref="E82:O82" si="12">+E46*$B$46/$P$46</f>
        <v>2.0000000000000005E-3</v>
      </c>
      <c r="F82" s="140">
        <f t="shared" si="12"/>
        <v>2.0000000000000005E-3</v>
      </c>
      <c r="G82" s="140">
        <f t="shared" si="12"/>
        <v>2.0000000000000005E-3</v>
      </c>
      <c r="H82" s="140">
        <f t="shared" si="12"/>
        <v>2.0000000000000005E-3</v>
      </c>
      <c r="I82" s="140">
        <f t="shared" si="12"/>
        <v>2.0000000000000005E-3</v>
      </c>
      <c r="J82" s="140">
        <f t="shared" si="12"/>
        <v>2.0000000000000005E-3</v>
      </c>
      <c r="K82" s="140">
        <f t="shared" si="12"/>
        <v>2.0000000000000005E-3</v>
      </c>
      <c r="L82" s="140">
        <f t="shared" si="12"/>
        <v>2.0000000000000005E-3</v>
      </c>
      <c r="M82" s="140">
        <f t="shared" si="12"/>
        <v>2.0000000000000005E-3</v>
      </c>
      <c r="N82" s="140">
        <f t="shared" si="12"/>
        <v>2.0000000000000005E-3</v>
      </c>
      <c r="O82" s="140">
        <f t="shared" si="12"/>
        <v>0</v>
      </c>
      <c r="P82" s="207">
        <f t="shared" si="5"/>
        <v>2.0000000000000007E-2</v>
      </c>
    </row>
    <row r="83" spans="1:17" s="208" customFormat="1" ht="13.15" customHeight="1" x14ac:dyDescent="0.25">
      <c r="A83" s="312"/>
      <c r="B83" s="312"/>
      <c r="C83" s="120" t="s">
        <v>68</v>
      </c>
      <c r="D83" s="142">
        <f t="shared" ref="D83:O83" si="13">+D47*$B$46/$P$46</f>
        <v>0</v>
      </c>
      <c r="E83" s="142">
        <f t="shared" si="13"/>
        <v>2.0000000000000005E-3</v>
      </c>
      <c r="F83" s="142">
        <f t="shared" si="13"/>
        <v>2.0000000000000005E-3</v>
      </c>
      <c r="G83" s="142">
        <f t="shared" si="13"/>
        <v>2.0000000000000005E-3</v>
      </c>
      <c r="H83" s="142">
        <f t="shared" si="13"/>
        <v>1.0000000000000002E-3</v>
      </c>
      <c r="I83" s="142">
        <f t="shared" si="13"/>
        <v>2.0000000000000005E-3</v>
      </c>
      <c r="J83" s="142">
        <f t="shared" si="13"/>
        <v>2.0000000000000005E-3</v>
      </c>
      <c r="K83" s="142">
        <f t="shared" si="13"/>
        <v>1.0000000000000002E-3</v>
      </c>
      <c r="L83" s="142">
        <f t="shared" si="13"/>
        <v>1.0000000000000002E-3</v>
      </c>
      <c r="M83" s="142">
        <f t="shared" si="13"/>
        <v>1.0000000000000002E-3</v>
      </c>
      <c r="N83" s="142">
        <f t="shared" si="13"/>
        <v>4.000000000000001E-3</v>
      </c>
      <c r="O83" s="142">
        <f t="shared" si="13"/>
        <v>2.0000000000000005E-3</v>
      </c>
      <c r="P83" s="209">
        <f t="shared" si="5"/>
        <v>2.0000000000000007E-2</v>
      </c>
    </row>
    <row r="84" spans="1:17" s="208" customFormat="1" ht="13.15" customHeight="1" x14ac:dyDescent="0.25">
      <c r="A84" s="311" t="str">
        <f>+A49</f>
        <v xml:space="preserve">11. Desarrollar acciones de pedagogía y bienestar a través de herramientas virtuales orientadas a fortalecer mensajes que sensibilicen frente al cuidado y atención de la salud mental. </v>
      </c>
      <c r="B84" s="311">
        <f>+B49</f>
        <v>0.01</v>
      </c>
      <c r="C84" s="119" t="s">
        <v>67</v>
      </c>
      <c r="D84" s="140">
        <f>+D49*$B$49/$P$49</f>
        <v>0</v>
      </c>
      <c r="E84" s="140">
        <f t="shared" ref="E84:O84" si="14">+E49*$B$49/$P$49</f>
        <v>0</v>
      </c>
      <c r="F84" s="140">
        <f t="shared" si="14"/>
        <v>0</v>
      </c>
      <c r="G84" s="140">
        <f t="shared" si="14"/>
        <v>5.0000000000000001E-4</v>
      </c>
      <c r="H84" s="140">
        <f t="shared" si="14"/>
        <v>1E-3</v>
      </c>
      <c r="I84" s="140">
        <f t="shared" si="14"/>
        <v>2.5000000000000001E-3</v>
      </c>
      <c r="J84" s="140">
        <f t="shared" si="14"/>
        <v>2.5000000000000001E-3</v>
      </c>
      <c r="K84" s="140">
        <f t="shared" si="14"/>
        <v>2.5000000000000001E-3</v>
      </c>
      <c r="L84" s="140">
        <f t="shared" si="14"/>
        <v>1E-3</v>
      </c>
      <c r="M84" s="140">
        <f t="shared" si="14"/>
        <v>0</v>
      </c>
      <c r="N84" s="140">
        <f t="shared" si="14"/>
        <v>0</v>
      </c>
      <c r="O84" s="140">
        <f t="shared" si="14"/>
        <v>0</v>
      </c>
      <c r="P84" s="207">
        <f t="shared" si="5"/>
        <v>1.0000000000000002E-2</v>
      </c>
    </row>
    <row r="85" spans="1:17" s="208" customFormat="1" ht="13.15" customHeight="1" x14ac:dyDescent="0.25">
      <c r="A85" s="312"/>
      <c r="B85" s="312"/>
      <c r="C85" s="120" t="s">
        <v>68</v>
      </c>
      <c r="D85" s="142">
        <f t="shared" ref="D85:O85" si="15">+D50*$B$49/$P$49</f>
        <v>0</v>
      </c>
      <c r="E85" s="142">
        <f t="shared" si="15"/>
        <v>0</v>
      </c>
      <c r="F85" s="142">
        <f t="shared" si="15"/>
        <v>0</v>
      </c>
      <c r="G85" s="142">
        <f t="shared" si="15"/>
        <v>5.0000000000000001E-4</v>
      </c>
      <c r="H85" s="142">
        <f t="shared" si="15"/>
        <v>5.0000000000000001E-4</v>
      </c>
      <c r="I85" s="142">
        <f t="shared" si="15"/>
        <v>0</v>
      </c>
      <c r="J85" s="142">
        <f t="shared" si="15"/>
        <v>0</v>
      </c>
      <c r="K85" s="142">
        <f t="shared" si="15"/>
        <v>1E-3</v>
      </c>
      <c r="L85" s="142">
        <f t="shared" si="15"/>
        <v>5.0000000000000001E-4</v>
      </c>
      <c r="M85" s="142">
        <f t="shared" si="15"/>
        <v>5.0000000000000001E-4</v>
      </c>
      <c r="N85" s="142">
        <f t="shared" si="15"/>
        <v>2E-3</v>
      </c>
      <c r="O85" s="142">
        <f t="shared" si="15"/>
        <v>5.0000000000000001E-3</v>
      </c>
      <c r="P85" s="209">
        <f t="shared" si="5"/>
        <v>0.01</v>
      </c>
    </row>
    <row r="86" spans="1:17" s="208" customFormat="1" ht="13.15" customHeight="1" x14ac:dyDescent="0.25">
      <c r="A86" s="311" t="str">
        <f>+A52</f>
        <v>12. Implementar el proceso de fortalecimiento de capacidades en Cuidado Menstrual a equipos territoriales del Distrito.</v>
      </c>
      <c r="B86" s="311">
        <f>+B52</f>
        <v>0.02</v>
      </c>
      <c r="C86" s="119" t="s">
        <v>67</v>
      </c>
      <c r="D86" s="140">
        <f>+D52*$B$52/$P$52</f>
        <v>0</v>
      </c>
      <c r="E86" s="140">
        <f t="shared" ref="E86:O86" si="16">+E52*$B$52/$P$52</f>
        <v>2.0000000000000005E-3</v>
      </c>
      <c r="F86" s="140">
        <f t="shared" si="16"/>
        <v>4.000000000000001E-3</v>
      </c>
      <c r="G86" s="140">
        <f t="shared" si="16"/>
        <v>4.000000000000001E-3</v>
      </c>
      <c r="H86" s="140">
        <f t="shared" si="16"/>
        <v>4.000000000000001E-3</v>
      </c>
      <c r="I86" s="140">
        <f t="shared" si="16"/>
        <v>4.000000000000001E-3</v>
      </c>
      <c r="J86" s="140">
        <f t="shared" si="16"/>
        <v>2.0000000000000005E-3</v>
      </c>
      <c r="K86" s="140">
        <f t="shared" si="16"/>
        <v>0</v>
      </c>
      <c r="L86" s="140">
        <f t="shared" si="16"/>
        <v>0</v>
      </c>
      <c r="M86" s="140">
        <f t="shared" si="16"/>
        <v>0</v>
      </c>
      <c r="N86" s="140">
        <f t="shared" si="16"/>
        <v>0</v>
      </c>
      <c r="O86" s="140">
        <f t="shared" si="16"/>
        <v>0</v>
      </c>
      <c r="P86" s="207">
        <f t="shared" si="5"/>
        <v>2.0000000000000004E-2</v>
      </c>
    </row>
    <row r="87" spans="1:17" s="208" customFormat="1" ht="13.15" customHeight="1" x14ac:dyDescent="0.25">
      <c r="A87" s="312"/>
      <c r="B87" s="312"/>
      <c r="C87" s="120" t="s">
        <v>68</v>
      </c>
      <c r="D87" s="142">
        <f t="shared" ref="D87:O87" si="17">+D53*$B$52/$P$52</f>
        <v>0</v>
      </c>
      <c r="E87" s="142">
        <f t="shared" si="17"/>
        <v>2.0000000000000005E-3</v>
      </c>
      <c r="F87" s="142">
        <f t="shared" si="17"/>
        <v>2.0000000000000005E-3</v>
      </c>
      <c r="G87" s="142">
        <f t="shared" si="17"/>
        <v>1.0000000000000002E-3</v>
      </c>
      <c r="H87" s="142">
        <f t="shared" si="17"/>
        <v>3.0000000000000005E-3</v>
      </c>
      <c r="I87" s="142">
        <f t="shared" si="17"/>
        <v>4.000000000000001E-3</v>
      </c>
      <c r="J87" s="142">
        <f t="shared" si="17"/>
        <v>0</v>
      </c>
      <c r="K87" s="142">
        <f t="shared" si="17"/>
        <v>4.000000000000001E-3</v>
      </c>
      <c r="L87" s="142">
        <f t="shared" si="17"/>
        <v>3.0000000000000005E-3</v>
      </c>
      <c r="M87" s="142">
        <f t="shared" si="17"/>
        <v>0</v>
      </c>
      <c r="N87" s="142">
        <f t="shared" si="17"/>
        <v>1.0000000000000002E-3</v>
      </c>
      <c r="O87" s="142">
        <f t="shared" si="17"/>
        <v>1.0000000000000002E-3</v>
      </c>
      <c r="P87" s="209">
        <f t="shared" si="5"/>
        <v>2.1000000000000005E-2</v>
      </c>
    </row>
    <row r="88" spans="1:17" s="208" customFormat="1" ht="13.15" customHeight="1" x14ac:dyDescent="0.25">
      <c r="A88" s="311" t="str">
        <f>+A55</f>
        <v xml:space="preserve">13. Desarrollar Jornadas de Dignidad Menstrual (JDM) con mujeres y personas con experiencias menstruales en calle,. </v>
      </c>
      <c r="B88" s="311">
        <f>+B55</f>
        <v>0.02</v>
      </c>
      <c r="C88" s="119" t="s">
        <v>67</v>
      </c>
      <c r="D88" s="140">
        <f>+D55*$B$55/$P$55</f>
        <v>0</v>
      </c>
      <c r="E88" s="140">
        <f t="shared" ref="E88:O88" si="18">+E55*$B$55/$P$55</f>
        <v>0</v>
      </c>
      <c r="F88" s="140">
        <f t="shared" si="18"/>
        <v>0</v>
      </c>
      <c r="G88" s="140">
        <f t="shared" si="18"/>
        <v>5.0000000000000001E-3</v>
      </c>
      <c r="H88" s="140">
        <f t="shared" si="18"/>
        <v>0</v>
      </c>
      <c r="I88" s="140">
        <f t="shared" si="18"/>
        <v>0</v>
      </c>
      <c r="J88" s="140">
        <f t="shared" si="18"/>
        <v>5.0000000000000001E-3</v>
      </c>
      <c r="K88" s="140">
        <f t="shared" si="18"/>
        <v>0</v>
      </c>
      <c r="L88" s="140">
        <f t="shared" si="18"/>
        <v>5.0000000000000001E-3</v>
      </c>
      <c r="M88" s="140">
        <f t="shared" si="18"/>
        <v>0</v>
      </c>
      <c r="N88" s="140">
        <f t="shared" si="18"/>
        <v>5.0000000000000001E-3</v>
      </c>
      <c r="O88" s="140">
        <f t="shared" si="18"/>
        <v>0</v>
      </c>
      <c r="P88" s="207">
        <f t="shared" si="5"/>
        <v>0.02</v>
      </c>
    </row>
    <row r="89" spans="1:17" s="208" customFormat="1" ht="13.15" customHeight="1" x14ac:dyDescent="0.25">
      <c r="A89" s="312"/>
      <c r="B89" s="312"/>
      <c r="C89" s="120" t="s">
        <v>68</v>
      </c>
      <c r="D89" s="142">
        <f t="shared" ref="D89:O89" si="19">+D56*$B$55/$P$55</f>
        <v>0</v>
      </c>
      <c r="E89" s="142">
        <f t="shared" si="19"/>
        <v>0</v>
      </c>
      <c r="F89" s="142">
        <f t="shared" si="19"/>
        <v>0</v>
      </c>
      <c r="G89" s="142">
        <f t="shared" si="19"/>
        <v>2E-3</v>
      </c>
      <c r="H89" s="142">
        <f t="shared" si="19"/>
        <v>2E-3</v>
      </c>
      <c r="I89" s="142">
        <f t="shared" si="19"/>
        <v>1E-3</v>
      </c>
      <c r="J89" s="142">
        <f t="shared" si="19"/>
        <v>2E-3</v>
      </c>
      <c r="K89" s="142">
        <f t="shared" si="19"/>
        <v>2E-3</v>
      </c>
      <c r="L89" s="142">
        <f t="shared" si="19"/>
        <v>2E-3</v>
      </c>
      <c r="M89" s="142">
        <f t="shared" si="19"/>
        <v>4.0000000000000001E-3</v>
      </c>
      <c r="N89" s="142">
        <f t="shared" si="19"/>
        <v>3.0000000000000001E-3</v>
      </c>
      <c r="O89" s="142">
        <f t="shared" si="19"/>
        <v>2E-3</v>
      </c>
      <c r="P89" s="209">
        <f t="shared" si="5"/>
        <v>2.0000000000000004E-2</v>
      </c>
    </row>
    <row r="90" spans="1:17" s="208" customFormat="1" ht="13.15" customHeight="1" x14ac:dyDescent="0.25">
      <c r="A90" s="311" t="str">
        <f>+A58</f>
        <v>14. Avanzar con la coordinación y articulación de las mesas interinstitucionales y con sociedad civil para la definición, concertación, ajustes y seguimiento a las actividades de la EDCM</v>
      </c>
      <c r="B90" s="311">
        <f>+B58</f>
        <v>0.01</v>
      </c>
      <c r="C90" s="119" t="s">
        <v>67</v>
      </c>
      <c r="D90" s="140">
        <f>+D58*$B$58/$P$58</f>
        <v>0</v>
      </c>
      <c r="E90" s="140">
        <f t="shared" ref="E90:O90" si="20">+E58*$B$58/$P$58</f>
        <v>1.0000000000000002E-3</v>
      </c>
      <c r="F90" s="140">
        <f t="shared" si="20"/>
        <v>1.0000000000000002E-3</v>
      </c>
      <c r="G90" s="140">
        <f t="shared" si="20"/>
        <v>1.0000000000000002E-3</v>
      </c>
      <c r="H90" s="140">
        <f t="shared" si="20"/>
        <v>0</v>
      </c>
      <c r="I90" s="140">
        <f t="shared" si="20"/>
        <v>2.0000000000000005E-3</v>
      </c>
      <c r="J90" s="140">
        <f t="shared" si="20"/>
        <v>0</v>
      </c>
      <c r="K90" s="140">
        <f t="shared" si="20"/>
        <v>2.0000000000000005E-3</v>
      </c>
      <c r="L90" s="140">
        <f t="shared" si="20"/>
        <v>0</v>
      </c>
      <c r="M90" s="140">
        <f t="shared" si="20"/>
        <v>2.0000000000000005E-3</v>
      </c>
      <c r="N90" s="140">
        <f t="shared" si="20"/>
        <v>0</v>
      </c>
      <c r="O90" s="140">
        <f t="shared" si="20"/>
        <v>1.0000000000000002E-3</v>
      </c>
      <c r="P90" s="207">
        <f t="shared" si="5"/>
        <v>1.0000000000000002E-2</v>
      </c>
    </row>
    <row r="91" spans="1:17" s="208" customFormat="1" ht="13.15" customHeight="1" x14ac:dyDescent="0.25">
      <c r="A91" s="312"/>
      <c r="B91" s="312"/>
      <c r="C91" s="120" t="s">
        <v>68</v>
      </c>
      <c r="D91" s="142">
        <f t="shared" ref="D91:O91" si="21">+D59*$B$58/$P$58</f>
        <v>0</v>
      </c>
      <c r="E91" s="142">
        <f t="shared" si="21"/>
        <v>1.0000000000000002E-3</v>
      </c>
      <c r="F91" s="142">
        <f t="shared" si="21"/>
        <v>1.0000000000000002E-3</v>
      </c>
      <c r="G91" s="142">
        <f t="shared" si="21"/>
        <v>1.0000000000000002E-3</v>
      </c>
      <c r="H91" s="142">
        <f t="shared" si="21"/>
        <v>0</v>
      </c>
      <c r="I91" s="142">
        <f t="shared" si="21"/>
        <v>1.0000000000000002E-3</v>
      </c>
      <c r="J91" s="142">
        <f t="shared" si="21"/>
        <v>2.0000000000000005E-3</v>
      </c>
      <c r="K91" s="142">
        <f t="shared" si="21"/>
        <v>2.0000000000000005E-3</v>
      </c>
      <c r="L91" s="142">
        <f t="shared" si="21"/>
        <v>1.0000000000000002E-3</v>
      </c>
      <c r="M91" s="142">
        <f t="shared" si="21"/>
        <v>1.0000000000000002E-3</v>
      </c>
      <c r="N91" s="142">
        <f t="shared" si="21"/>
        <v>1.0000000000000002E-3</v>
      </c>
      <c r="O91" s="142">
        <f t="shared" si="21"/>
        <v>1.0000000000000002E-3</v>
      </c>
      <c r="P91" s="209">
        <f t="shared" si="5"/>
        <v>1.2000000000000005E-2</v>
      </c>
    </row>
    <row r="92" spans="1:17" s="208" customFormat="1" ht="13.15" customHeight="1" x14ac:dyDescent="0.25">
      <c r="A92" s="311" t="str">
        <f>+A61</f>
        <v xml:space="preserve">15. Definir e implementar acciones de las fases II y III de la Estrategia de Cuidado Menstrual dirigidas a mujeres y personas con experiencias menstruales en sus diferencias y diversidad, según priorización y pertinencia. </v>
      </c>
      <c r="B92" s="311">
        <f>+B61</f>
        <v>0.02</v>
      </c>
      <c r="C92" s="119" t="s">
        <v>67</v>
      </c>
      <c r="D92" s="140">
        <f>+D61*$B$61/$P$61</f>
        <v>0</v>
      </c>
      <c r="E92" s="140">
        <f t="shared" ref="E92:O92" si="22">+E61*$B$61/$P$61</f>
        <v>2.0000000000000005E-3</v>
      </c>
      <c r="F92" s="140">
        <f t="shared" si="22"/>
        <v>0</v>
      </c>
      <c r="G92" s="140">
        <f t="shared" si="22"/>
        <v>4.000000000000001E-3</v>
      </c>
      <c r="H92" s="140">
        <f t="shared" si="22"/>
        <v>0</v>
      </c>
      <c r="I92" s="140">
        <f t="shared" si="22"/>
        <v>4.000000000000001E-3</v>
      </c>
      <c r="J92" s="140">
        <f t="shared" si="22"/>
        <v>0</v>
      </c>
      <c r="K92" s="140">
        <f t="shared" si="22"/>
        <v>4.000000000000001E-3</v>
      </c>
      <c r="L92" s="140">
        <f t="shared" si="22"/>
        <v>4.000000000000001E-3</v>
      </c>
      <c r="M92" s="140">
        <f t="shared" si="22"/>
        <v>2.0000000000000005E-3</v>
      </c>
      <c r="N92" s="140">
        <f t="shared" si="22"/>
        <v>0</v>
      </c>
      <c r="O92" s="140">
        <f t="shared" si="22"/>
        <v>0</v>
      </c>
      <c r="P92" s="207">
        <f t="shared" si="5"/>
        <v>2.0000000000000004E-2</v>
      </c>
    </row>
    <row r="93" spans="1:17" s="208" customFormat="1" ht="13.15" customHeight="1" x14ac:dyDescent="0.25">
      <c r="A93" s="312"/>
      <c r="B93" s="312"/>
      <c r="C93" s="120" t="s">
        <v>68</v>
      </c>
      <c r="D93" s="142">
        <f t="shared" ref="D93:O93" si="23">+D62*$B$61/$P$61</f>
        <v>0</v>
      </c>
      <c r="E93" s="142">
        <f t="shared" si="23"/>
        <v>3.0000000000000005E-3</v>
      </c>
      <c r="F93" s="142">
        <f t="shared" si="23"/>
        <v>4.000000000000001E-3</v>
      </c>
      <c r="G93" s="142">
        <f t="shared" si="23"/>
        <v>4.000000000000001E-3</v>
      </c>
      <c r="H93" s="142">
        <f t="shared" si="23"/>
        <v>2.0000000000000005E-3</v>
      </c>
      <c r="I93" s="142">
        <f t="shared" si="23"/>
        <v>2.0000000000000005E-3</v>
      </c>
      <c r="J93" s="142">
        <f t="shared" si="23"/>
        <v>2.0000000000000005E-3</v>
      </c>
      <c r="K93" s="142">
        <f t="shared" si="23"/>
        <v>2.0000000000000005E-3</v>
      </c>
      <c r="L93" s="142">
        <f t="shared" si="23"/>
        <v>4.000000000000001E-3</v>
      </c>
      <c r="M93" s="142">
        <f t="shared" si="23"/>
        <v>1.0000000000000002E-3</v>
      </c>
      <c r="N93" s="142">
        <f t="shared" si="23"/>
        <v>1.0000000000000002E-3</v>
      </c>
      <c r="O93" s="142">
        <f t="shared" si="23"/>
        <v>2.0000000000000005E-3</v>
      </c>
      <c r="P93" s="209">
        <f t="shared" si="5"/>
        <v>2.700000000000001E-2</v>
      </c>
    </row>
    <row r="94" spans="1:17" s="208" customFormat="1" ht="11.25" x14ac:dyDescent="0.25">
      <c r="C94" s="210"/>
      <c r="D94" s="211">
        <f>+D93+D91+D89+D87+D85+D83+D81+D79+D77+D75</f>
        <v>5.0000000000000012E-4</v>
      </c>
      <c r="E94" s="211">
        <f t="shared" ref="E94:O94" si="24">+E93+E91+E89+E87+E85+E83+E81+E79+E77+E75</f>
        <v>1.0500000000000002E-2</v>
      </c>
      <c r="F94" s="211">
        <f t="shared" si="24"/>
        <v>1.2100000000000003E-2</v>
      </c>
      <c r="G94" s="211">
        <f t="shared" si="24"/>
        <v>1.5500000000000003E-2</v>
      </c>
      <c r="H94" s="211">
        <f t="shared" si="24"/>
        <v>1.3500000000000005E-2</v>
      </c>
      <c r="I94" s="211">
        <f t="shared" si="24"/>
        <v>1.3000000000000001E-2</v>
      </c>
      <c r="J94" s="211">
        <f t="shared" si="24"/>
        <v>1.1300000000000001E-2</v>
      </c>
      <c r="K94" s="211">
        <f t="shared" si="24"/>
        <v>1.5000000000000003E-2</v>
      </c>
      <c r="L94" s="211">
        <f t="shared" si="24"/>
        <v>1.6000000000000004E-2</v>
      </c>
      <c r="M94" s="211">
        <f t="shared" si="24"/>
        <v>1.5500000000000002E-2</v>
      </c>
      <c r="N94" s="211">
        <f t="shared" si="24"/>
        <v>3.8200000000000005E-2</v>
      </c>
      <c r="O94" s="211">
        <f t="shared" si="24"/>
        <v>1.8099999999999998E-2</v>
      </c>
      <c r="P94" s="211">
        <f>+P75+P77+P79+P81+P83+P85+P87+P89+P91+P93</f>
        <v>0.17920000000000003</v>
      </c>
      <c r="Q94" s="208">
        <f>+P74+P76+P78+P80+P82+P84+P86+P88+P90+P92</f>
        <v>0.17000000000000004</v>
      </c>
    </row>
    <row r="95" spans="1:17" s="212" customFormat="1" ht="12.75" x14ac:dyDescent="0.2">
      <c r="C95" s="121" t="s">
        <v>99</v>
      </c>
      <c r="D95" s="141">
        <f>+D94*$C$30/$B$30</f>
        <v>1.9117647058823533E-3</v>
      </c>
      <c r="E95" s="141">
        <f t="shared" ref="E95:O95" si="25">+E94*$C$30/$B$30</f>
        <v>4.0147058823529418E-2</v>
      </c>
      <c r="F95" s="141">
        <f t="shared" si="25"/>
        <v>4.6264705882352951E-2</v>
      </c>
      <c r="G95" s="141">
        <f t="shared" si="25"/>
        <v>5.9264705882352949E-2</v>
      </c>
      <c r="H95" s="141">
        <f t="shared" si="25"/>
        <v>5.1617647058823546E-2</v>
      </c>
      <c r="I95" s="141">
        <f t="shared" si="25"/>
        <v>4.9705882352941176E-2</v>
      </c>
      <c r="J95" s="141">
        <f t="shared" si="25"/>
        <v>4.3205882352941177E-2</v>
      </c>
      <c r="K95" s="141">
        <f t="shared" si="25"/>
        <v>5.7352941176470593E-2</v>
      </c>
      <c r="L95" s="141">
        <f t="shared" si="25"/>
        <v>6.1176470588235304E-2</v>
      </c>
      <c r="M95" s="141">
        <f t="shared" si="25"/>
        <v>5.9264705882352942E-2</v>
      </c>
      <c r="N95" s="141">
        <f t="shared" si="25"/>
        <v>0.1460588235294118</v>
      </c>
      <c r="O95" s="141">
        <f t="shared" si="25"/>
        <v>6.9205882352941173E-2</v>
      </c>
      <c r="P95" s="127">
        <f>SUM(D95:O95)</f>
        <v>0.68517647058823528</v>
      </c>
      <c r="Q95" s="187"/>
    </row>
  </sheetData>
  <mergeCells count="159">
    <mergeCell ref="A90:A91"/>
    <mergeCell ref="B90:B91"/>
    <mergeCell ref="A92:A93"/>
    <mergeCell ref="B92:B93"/>
    <mergeCell ref="A84:A85"/>
    <mergeCell ref="B84:B85"/>
    <mergeCell ref="A86:A87"/>
    <mergeCell ref="B86:B87"/>
    <mergeCell ref="A88:A89"/>
    <mergeCell ref="B88:B89"/>
    <mergeCell ref="A78:A79"/>
    <mergeCell ref="B78:B79"/>
    <mergeCell ref="A80:A81"/>
    <mergeCell ref="B80:B81"/>
    <mergeCell ref="A82:A83"/>
    <mergeCell ref="B82:B83"/>
    <mergeCell ref="A72:A73"/>
    <mergeCell ref="B72:B73"/>
    <mergeCell ref="C72:P72"/>
    <mergeCell ref="A74:A75"/>
    <mergeCell ref="B74:B75"/>
    <mergeCell ref="A76:A77"/>
    <mergeCell ref="B76:B77"/>
    <mergeCell ref="A1:A4"/>
    <mergeCell ref="B1:Y1"/>
    <mergeCell ref="Z1:AB1"/>
    <mergeCell ref="B2:Y2"/>
    <mergeCell ref="Z2:AB2"/>
    <mergeCell ref="B3:Y4"/>
    <mergeCell ref="Z3:AB3"/>
    <mergeCell ref="Z4:AB4"/>
    <mergeCell ref="A7:B9"/>
    <mergeCell ref="C7:K9"/>
    <mergeCell ref="R7:T9"/>
    <mergeCell ref="U7:V9"/>
    <mergeCell ref="W7:X9"/>
    <mergeCell ref="Y7:Z7"/>
    <mergeCell ref="AA7:AB7"/>
    <mergeCell ref="Y8:Z8"/>
    <mergeCell ref="AA8:AB8"/>
    <mergeCell ref="Y9:Z9"/>
    <mergeCell ref="AA9:AB9"/>
    <mergeCell ref="A11:B11"/>
    <mergeCell ref="C11:K11"/>
    <mergeCell ref="M11:Q11"/>
    <mergeCell ref="R11:V11"/>
    <mergeCell ref="W11:X11"/>
    <mergeCell ref="Y11:AB11"/>
    <mergeCell ref="C12:Z12"/>
    <mergeCell ref="A13:B13"/>
    <mergeCell ref="C13:Q13"/>
    <mergeCell ref="S13:T13"/>
    <mergeCell ref="V13:Y13"/>
    <mergeCell ref="AA13:AB13"/>
    <mergeCell ref="A15:B16"/>
    <mergeCell ref="D15:E15"/>
    <mergeCell ref="F15:G15"/>
    <mergeCell ref="H15:I15"/>
    <mergeCell ref="Q15:AB15"/>
    <mergeCell ref="D16:E16"/>
    <mergeCell ref="F16:G16"/>
    <mergeCell ref="H16:I16"/>
    <mergeCell ref="Q16:V16"/>
    <mergeCell ref="W16:AB16"/>
    <mergeCell ref="Q17:S17"/>
    <mergeCell ref="T17:V17"/>
    <mergeCell ref="W17:Y17"/>
    <mergeCell ref="Z17:AB17"/>
    <mergeCell ref="Q18:S18"/>
    <mergeCell ref="T18:V18"/>
    <mergeCell ref="W18:Y18"/>
    <mergeCell ref="Z18:AB18"/>
    <mergeCell ref="A20:AB20"/>
    <mergeCell ref="A21:A22"/>
    <mergeCell ref="B21:C22"/>
    <mergeCell ref="D21:O21"/>
    <mergeCell ref="P21:P22"/>
    <mergeCell ref="Q21:AB22"/>
    <mergeCell ref="D22:F22"/>
    <mergeCell ref="G22:I22"/>
    <mergeCell ref="J22:L22"/>
    <mergeCell ref="M22:O22"/>
    <mergeCell ref="A23:A26"/>
    <mergeCell ref="B23:C26"/>
    <mergeCell ref="D23:F26"/>
    <mergeCell ref="G23:I26"/>
    <mergeCell ref="J23:L26"/>
    <mergeCell ref="M23:O26"/>
    <mergeCell ref="P23:P26"/>
    <mergeCell ref="Q23:AB26"/>
    <mergeCell ref="A27:AB27"/>
    <mergeCell ref="A28:A29"/>
    <mergeCell ref="B28:B29"/>
    <mergeCell ref="C28:C29"/>
    <mergeCell ref="D28:P28"/>
    <mergeCell ref="Q28:AB28"/>
    <mergeCell ref="Q29:T29"/>
    <mergeCell ref="U29:X29"/>
    <mergeCell ref="Y29:AB29"/>
    <mergeCell ref="Q30:T30"/>
    <mergeCell ref="U30:X30"/>
    <mergeCell ref="Y30:AB30"/>
    <mergeCell ref="A31:AB31"/>
    <mergeCell ref="A32:A33"/>
    <mergeCell ref="B32:B33"/>
    <mergeCell ref="C32:P32"/>
    <mergeCell ref="Q32:AB32"/>
    <mergeCell ref="Q33:AB33"/>
    <mergeCell ref="A49:A50"/>
    <mergeCell ref="B49:B50"/>
    <mergeCell ref="Q52:AB54"/>
    <mergeCell ref="A51:B51"/>
    <mergeCell ref="A34:A35"/>
    <mergeCell ref="B34:B35"/>
    <mergeCell ref="Q34:AB36"/>
    <mergeCell ref="A36:B36"/>
    <mergeCell ref="A37:A38"/>
    <mergeCell ref="B37:B38"/>
    <mergeCell ref="Q37:AB39"/>
    <mergeCell ref="A39:B39"/>
    <mergeCell ref="A40:A41"/>
    <mergeCell ref="B40:B41"/>
    <mergeCell ref="Q40:AB42"/>
    <mergeCell ref="A42:B42"/>
    <mergeCell ref="A43:A44"/>
    <mergeCell ref="B43:B44"/>
    <mergeCell ref="A65:A67"/>
    <mergeCell ref="B65:G65"/>
    <mergeCell ref="H65:M67"/>
    <mergeCell ref="N65:S65"/>
    <mergeCell ref="T65:W67"/>
    <mergeCell ref="X65:AB65"/>
    <mergeCell ref="N66:S66"/>
    <mergeCell ref="X66:AB66"/>
    <mergeCell ref="B67:G67"/>
    <mergeCell ref="N67:S67"/>
    <mergeCell ref="X67:AB67"/>
    <mergeCell ref="Q43:AB45"/>
    <mergeCell ref="A45:B45"/>
    <mergeCell ref="A46:A47"/>
    <mergeCell ref="B46:B47"/>
    <mergeCell ref="Q46:AB48"/>
    <mergeCell ref="A48:B48"/>
    <mergeCell ref="A61:A62"/>
    <mergeCell ref="B61:B62"/>
    <mergeCell ref="Q61:AB63"/>
    <mergeCell ref="A63:B63"/>
    <mergeCell ref="A52:A53"/>
    <mergeCell ref="B52:B53"/>
    <mergeCell ref="A54:B54"/>
    <mergeCell ref="A55:A56"/>
    <mergeCell ref="B55:B56"/>
    <mergeCell ref="Q55:AB57"/>
    <mergeCell ref="A57:B57"/>
    <mergeCell ref="A58:A59"/>
    <mergeCell ref="B58:B59"/>
    <mergeCell ref="Q58:AB60"/>
    <mergeCell ref="A60:B60"/>
    <mergeCell ref="Q49:AB51"/>
  </mergeCells>
  <dataValidations count="2">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55:AB63 Q30:AB30 Q52 Q34:AB51">
      <formula1>2000</formula1>
    </dataValidation>
  </dataValidations>
  <printOptions horizontalCentered="1"/>
  <pageMargins left="0.19685039370078741" right="0.19685039370078741" top="0.19685039370078741" bottom="0.19685039370078741" header="0" footer="0"/>
  <pageSetup paperSize="41" scale="42" fitToHeight="0" orientation="landscape" r:id="rId1"/>
  <rowBreaks count="1" manualBreakCount="1">
    <brk id="39"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N65"/>
  <sheetViews>
    <sheetView view="pageBreakPreview" topLeftCell="A27" zoomScale="75" zoomScaleNormal="100" zoomScaleSheetLayoutView="75" workbookViewId="0">
      <selection activeCell="A27" sqref="A27:AB27"/>
    </sheetView>
  </sheetViews>
  <sheetFormatPr baseColWidth="10" defaultColWidth="11.42578125" defaultRowHeight="15" x14ac:dyDescent="0.25"/>
  <cols>
    <col min="1" max="1" width="38.42578125" style="183" customWidth="1"/>
    <col min="2" max="2" width="18.28515625" style="183" customWidth="1"/>
    <col min="3" max="3" width="17.42578125" style="183" customWidth="1"/>
    <col min="4" max="15" width="6.7109375" style="183" customWidth="1"/>
    <col min="16" max="16" width="11.140625" style="183" customWidth="1"/>
    <col min="17" max="28" width="10.28515625" style="183" customWidth="1"/>
    <col min="29" max="29" width="8.7109375" style="183" bestFit="1" customWidth="1"/>
    <col min="30" max="30" width="22.85546875" style="183" customWidth="1"/>
    <col min="31" max="31" width="18.42578125" style="183" bestFit="1" customWidth="1"/>
    <col min="32" max="32" width="8.42578125" style="183" customWidth="1"/>
    <col min="33" max="33" width="18.42578125" style="183" bestFit="1" customWidth="1"/>
    <col min="34" max="34" width="5.7109375" style="183" customWidth="1"/>
    <col min="35" max="35" width="18.42578125" style="183" bestFit="1" customWidth="1"/>
    <col min="36" max="36" width="4.7109375" style="183" customWidth="1"/>
    <col min="37" max="37" width="23" style="183" bestFit="1" customWidth="1"/>
    <col min="38" max="38" width="11.42578125" style="183"/>
    <col min="39" max="39" width="18.42578125" style="183" bestFit="1" customWidth="1"/>
    <col min="40" max="40" width="16.140625" style="183" customWidth="1"/>
    <col min="41" max="16384" width="11.42578125" style="183"/>
  </cols>
  <sheetData>
    <row r="1" spans="1:40" ht="32.25" customHeight="1" x14ac:dyDescent="0.25">
      <c r="A1" s="471"/>
      <c r="B1" s="474" t="s">
        <v>0</v>
      </c>
      <c r="C1" s="475"/>
      <c r="D1" s="475"/>
      <c r="E1" s="475"/>
      <c r="F1" s="475"/>
      <c r="G1" s="475"/>
      <c r="H1" s="475"/>
      <c r="I1" s="475"/>
      <c r="J1" s="475"/>
      <c r="K1" s="475"/>
      <c r="L1" s="475"/>
      <c r="M1" s="475"/>
      <c r="N1" s="475"/>
      <c r="O1" s="475"/>
      <c r="P1" s="475"/>
      <c r="Q1" s="475"/>
      <c r="R1" s="475"/>
      <c r="S1" s="475"/>
      <c r="T1" s="475"/>
      <c r="U1" s="475"/>
      <c r="V1" s="475"/>
      <c r="W1" s="475"/>
      <c r="X1" s="475"/>
      <c r="Y1" s="476"/>
      <c r="Z1" s="477" t="s">
        <v>1</v>
      </c>
      <c r="AA1" s="478"/>
      <c r="AB1" s="479"/>
    </row>
    <row r="2" spans="1:40" ht="30.75" customHeight="1" x14ac:dyDescent="0.25">
      <c r="A2" s="472"/>
      <c r="B2" s="480" t="s">
        <v>2</v>
      </c>
      <c r="C2" s="481"/>
      <c r="D2" s="481"/>
      <c r="E2" s="481"/>
      <c r="F2" s="481"/>
      <c r="G2" s="481"/>
      <c r="H2" s="481"/>
      <c r="I2" s="481"/>
      <c r="J2" s="481"/>
      <c r="K2" s="481"/>
      <c r="L2" s="481"/>
      <c r="M2" s="481"/>
      <c r="N2" s="481"/>
      <c r="O2" s="481"/>
      <c r="P2" s="481"/>
      <c r="Q2" s="481"/>
      <c r="R2" s="481"/>
      <c r="S2" s="481"/>
      <c r="T2" s="481"/>
      <c r="U2" s="481"/>
      <c r="V2" s="481"/>
      <c r="W2" s="481"/>
      <c r="X2" s="481"/>
      <c r="Y2" s="482"/>
      <c r="Z2" s="483" t="s">
        <v>3</v>
      </c>
      <c r="AA2" s="484"/>
      <c r="AB2" s="485"/>
    </row>
    <row r="3" spans="1:40" ht="24" customHeight="1" x14ac:dyDescent="0.25">
      <c r="A3" s="472"/>
      <c r="B3" s="486" t="s">
        <v>4</v>
      </c>
      <c r="C3" s="487"/>
      <c r="D3" s="487"/>
      <c r="E3" s="487"/>
      <c r="F3" s="487"/>
      <c r="G3" s="487"/>
      <c r="H3" s="487"/>
      <c r="I3" s="487"/>
      <c r="J3" s="487"/>
      <c r="K3" s="487"/>
      <c r="L3" s="487"/>
      <c r="M3" s="487"/>
      <c r="N3" s="487"/>
      <c r="O3" s="487"/>
      <c r="P3" s="487"/>
      <c r="Q3" s="487"/>
      <c r="R3" s="487"/>
      <c r="S3" s="487"/>
      <c r="T3" s="487"/>
      <c r="U3" s="487"/>
      <c r="V3" s="487"/>
      <c r="W3" s="487"/>
      <c r="X3" s="487"/>
      <c r="Y3" s="488"/>
      <c r="Z3" s="483" t="s">
        <v>5</v>
      </c>
      <c r="AA3" s="484"/>
      <c r="AB3" s="485"/>
    </row>
    <row r="4" spans="1:40" ht="15.75" customHeight="1" thickBot="1" x14ac:dyDescent="0.3">
      <c r="A4" s="473"/>
      <c r="B4" s="489"/>
      <c r="C4" s="490"/>
      <c r="D4" s="490"/>
      <c r="E4" s="490"/>
      <c r="F4" s="490"/>
      <c r="G4" s="490"/>
      <c r="H4" s="490"/>
      <c r="I4" s="490"/>
      <c r="J4" s="490"/>
      <c r="K4" s="490"/>
      <c r="L4" s="490"/>
      <c r="M4" s="490"/>
      <c r="N4" s="490"/>
      <c r="O4" s="490"/>
      <c r="P4" s="490"/>
      <c r="Q4" s="490"/>
      <c r="R4" s="490"/>
      <c r="S4" s="490"/>
      <c r="T4" s="490"/>
      <c r="U4" s="490"/>
      <c r="V4" s="490"/>
      <c r="W4" s="490"/>
      <c r="X4" s="490"/>
      <c r="Y4" s="491"/>
      <c r="Z4" s="550" t="s">
        <v>6</v>
      </c>
      <c r="AA4" s="551"/>
      <c r="AB4" s="552"/>
    </row>
    <row r="5" spans="1:40" ht="9" customHeight="1" thickBot="1" x14ac:dyDescent="0.3">
      <c r="A5" s="160"/>
      <c r="B5" s="161"/>
      <c r="C5" s="162"/>
      <c r="D5" s="235"/>
      <c r="E5" s="235"/>
      <c r="F5" s="235"/>
      <c r="G5" s="235"/>
      <c r="H5" s="235"/>
      <c r="I5" s="235"/>
      <c r="J5" s="235"/>
      <c r="K5" s="235"/>
      <c r="L5" s="235"/>
      <c r="M5" s="235"/>
      <c r="N5" s="235"/>
      <c r="O5" s="235"/>
      <c r="P5" s="235"/>
      <c r="Q5" s="235"/>
      <c r="R5" s="235"/>
      <c r="S5" s="235"/>
      <c r="T5" s="235"/>
      <c r="U5" s="235"/>
      <c r="V5" s="235"/>
      <c r="W5" s="235"/>
      <c r="X5" s="235"/>
      <c r="Y5" s="235"/>
      <c r="Z5" s="163"/>
      <c r="AA5" s="164"/>
      <c r="AB5" s="165"/>
    </row>
    <row r="6" spans="1:40" ht="9" customHeight="1" thickBot="1" x14ac:dyDescent="0.3">
      <c r="A6" s="166"/>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167"/>
      <c r="AB6" s="168"/>
    </row>
    <row r="7" spans="1:40" s="291" customFormat="1" ht="12.75" x14ac:dyDescent="0.2">
      <c r="A7" s="553" t="s">
        <v>7</v>
      </c>
      <c r="B7" s="496"/>
      <c r="C7" s="501" t="s">
        <v>8</v>
      </c>
      <c r="D7" s="502"/>
      <c r="E7" s="502"/>
      <c r="F7" s="502"/>
      <c r="G7" s="502"/>
      <c r="H7" s="502"/>
      <c r="I7" s="502"/>
      <c r="J7" s="502"/>
      <c r="K7" s="496"/>
      <c r="L7" s="184"/>
      <c r="M7" s="185"/>
      <c r="N7" s="185"/>
      <c r="O7" s="185"/>
      <c r="P7" s="185"/>
      <c r="Q7" s="186"/>
      <c r="R7" s="505" t="s">
        <v>9</v>
      </c>
      <c r="S7" s="502"/>
      <c r="T7" s="496"/>
      <c r="U7" s="506">
        <v>44564</v>
      </c>
      <c r="V7" s="507"/>
      <c r="W7" s="505" t="s">
        <v>10</v>
      </c>
      <c r="X7" s="496"/>
      <c r="Y7" s="557" t="s">
        <v>11</v>
      </c>
      <c r="Z7" s="513"/>
      <c r="AA7" s="558"/>
      <c r="AB7" s="559"/>
      <c r="AC7" s="187"/>
      <c r="AD7" s="187"/>
      <c r="AE7" s="187"/>
      <c r="AF7" s="187"/>
      <c r="AG7" s="187"/>
      <c r="AH7" s="187"/>
      <c r="AI7" s="187"/>
      <c r="AJ7" s="187"/>
      <c r="AK7" s="187"/>
      <c r="AL7" s="187"/>
      <c r="AM7" s="187"/>
      <c r="AN7" s="187"/>
    </row>
    <row r="8" spans="1:40" s="291" customFormat="1" ht="12.75" x14ac:dyDescent="0.2">
      <c r="A8" s="554"/>
      <c r="B8" s="498"/>
      <c r="C8" s="497"/>
      <c r="D8" s="556"/>
      <c r="E8" s="556"/>
      <c r="F8" s="556"/>
      <c r="G8" s="556"/>
      <c r="H8" s="556"/>
      <c r="I8" s="556"/>
      <c r="J8" s="556"/>
      <c r="K8" s="498"/>
      <c r="L8" s="184"/>
      <c r="M8" s="185"/>
      <c r="N8" s="185"/>
      <c r="O8" s="185"/>
      <c r="P8" s="185"/>
      <c r="Q8" s="186"/>
      <c r="R8" s="497"/>
      <c r="S8" s="556"/>
      <c r="T8" s="498"/>
      <c r="U8" s="508"/>
      <c r="V8" s="509"/>
      <c r="W8" s="497"/>
      <c r="X8" s="498"/>
      <c r="Y8" s="560" t="s">
        <v>12</v>
      </c>
      <c r="Z8" s="516"/>
      <c r="AA8" s="561"/>
      <c r="AB8" s="562"/>
      <c r="AC8" s="187"/>
      <c r="AD8" s="187"/>
      <c r="AE8" s="187"/>
      <c r="AF8" s="187"/>
      <c r="AG8" s="187"/>
      <c r="AH8" s="187"/>
      <c r="AI8" s="187"/>
      <c r="AJ8" s="187"/>
      <c r="AK8" s="187"/>
      <c r="AL8" s="187"/>
      <c r="AM8" s="187"/>
      <c r="AN8" s="187"/>
    </row>
    <row r="9" spans="1:40" s="291" customFormat="1" ht="13.5" thickBot="1" x14ac:dyDescent="0.25">
      <c r="A9" s="555"/>
      <c r="B9" s="500"/>
      <c r="C9" s="499"/>
      <c r="D9" s="504"/>
      <c r="E9" s="504"/>
      <c r="F9" s="504"/>
      <c r="G9" s="504"/>
      <c r="H9" s="504"/>
      <c r="I9" s="504"/>
      <c r="J9" s="504"/>
      <c r="K9" s="500"/>
      <c r="L9" s="184"/>
      <c r="M9" s="185"/>
      <c r="N9" s="185"/>
      <c r="O9" s="185"/>
      <c r="P9" s="185"/>
      <c r="Q9" s="186"/>
      <c r="R9" s="499"/>
      <c r="S9" s="504"/>
      <c r="T9" s="500"/>
      <c r="U9" s="510"/>
      <c r="V9" s="511"/>
      <c r="W9" s="499"/>
      <c r="X9" s="500"/>
      <c r="Y9" s="563" t="s">
        <v>13</v>
      </c>
      <c r="Z9" s="519"/>
      <c r="AA9" s="564" t="s">
        <v>14</v>
      </c>
      <c r="AB9" s="565"/>
      <c r="AC9" s="187"/>
      <c r="AD9" s="187"/>
      <c r="AE9" s="187"/>
      <c r="AF9" s="187"/>
      <c r="AG9" s="187"/>
      <c r="AH9" s="187"/>
      <c r="AI9" s="187"/>
      <c r="AJ9" s="187"/>
      <c r="AK9" s="187"/>
      <c r="AL9" s="187"/>
      <c r="AM9" s="187"/>
      <c r="AN9" s="187"/>
    </row>
    <row r="10" spans="1:40" s="291" customFormat="1" ht="9" customHeight="1" thickBot="1" x14ac:dyDescent="0.25">
      <c r="A10" s="218"/>
      <c r="B10" s="76"/>
      <c r="C10" s="77"/>
      <c r="D10" s="77"/>
      <c r="E10" s="77"/>
      <c r="F10" s="77"/>
      <c r="G10" s="77"/>
      <c r="H10" s="77"/>
      <c r="I10" s="77"/>
      <c r="J10" s="77"/>
      <c r="K10" s="77"/>
      <c r="L10" s="77"/>
      <c r="M10" s="78"/>
      <c r="N10" s="78"/>
      <c r="O10" s="78"/>
      <c r="P10" s="78"/>
      <c r="Q10" s="78"/>
      <c r="R10" s="79"/>
      <c r="S10" s="79"/>
      <c r="T10" s="79"/>
      <c r="U10" s="79"/>
      <c r="V10" s="79"/>
      <c r="W10" s="80"/>
      <c r="X10" s="80"/>
      <c r="Y10" s="80"/>
      <c r="Z10" s="80"/>
      <c r="AA10" s="80"/>
      <c r="AB10" s="223"/>
      <c r="AC10" s="187"/>
      <c r="AD10" s="187"/>
      <c r="AE10" s="187"/>
      <c r="AF10" s="187"/>
      <c r="AG10" s="187"/>
      <c r="AH10" s="187"/>
      <c r="AI10" s="187"/>
      <c r="AJ10" s="187"/>
      <c r="AK10" s="187"/>
      <c r="AL10" s="187"/>
      <c r="AM10" s="187"/>
      <c r="AN10" s="187"/>
    </row>
    <row r="11" spans="1:40" s="291" customFormat="1" ht="39" customHeight="1" thickBot="1" x14ac:dyDescent="0.25">
      <c r="A11" s="548" t="s">
        <v>15</v>
      </c>
      <c r="B11" s="458"/>
      <c r="C11" s="459" t="s">
        <v>16</v>
      </c>
      <c r="D11" s="460"/>
      <c r="E11" s="460"/>
      <c r="F11" s="460"/>
      <c r="G11" s="460"/>
      <c r="H11" s="460"/>
      <c r="I11" s="460"/>
      <c r="J11" s="460"/>
      <c r="K11" s="458"/>
      <c r="L11" s="189"/>
      <c r="M11" s="461" t="s">
        <v>17</v>
      </c>
      <c r="N11" s="460"/>
      <c r="O11" s="460"/>
      <c r="P11" s="460"/>
      <c r="Q11" s="458"/>
      <c r="R11" s="462" t="s">
        <v>18</v>
      </c>
      <c r="S11" s="460"/>
      <c r="T11" s="460"/>
      <c r="U11" s="460"/>
      <c r="V11" s="458"/>
      <c r="W11" s="461" t="s">
        <v>19</v>
      </c>
      <c r="X11" s="458"/>
      <c r="Y11" s="462" t="s">
        <v>218</v>
      </c>
      <c r="Z11" s="460"/>
      <c r="AA11" s="460"/>
      <c r="AB11" s="549"/>
      <c r="AC11" s="187"/>
      <c r="AD11" s="187"/>
      <c r="AE11" s="187"/>
      <c r="AF11" s="187"/>
      <c r="AG11" s="187"/>
      <c r="AH11" s="187"/>
      <c r="AI11" s="187"/>
      <c r="AJ11" s="187"/>
      <c r="AK11" s="187"/>
      <c r="AL11" s="187"/>
      <c r="AM11" s="187"/>
      <c r="AN11" s="187"/>
    </row>
    <row r="12" spans="1:40" ht="9" customHeight="1" thickBot="1" x14ac:dyDescent="0.3">
      <c r="A12" s="169"/>
      <c r="B12" s="170"/>
      <c r="C12" s="463"/>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171"/>
      <c r="AB12" s="172"/>
    </row>
    <row r="13" spans="1:40" s="173" customFormat="1" ht="37.5" customHeight="1" thickBot="1" x14ac:dyDescent="0.3">
      <c r="A13" s="441" t="s">
        <v>21</v>
      </c>
      <c r="B13" s="442"/>
      <c r="C13" s="465" t="s">
        <v>116</v>
      </c>
      <c r="D13" s="466"/>
      <c r="E13" s="466"/>
      <c r="F13" s="466"/>
      <c r="G13" s="466"/>
      <c r="H13" s="466"/>
      <c r="I13" s="466"/>
      <c r="J13" s="466"/>
      <c r="K13" s="466"/>
      <c r="L13" s="466"/>
      <c r="M13" s="466"/>
      <c r="N13" s="466"/>
      <c r="O13" s="466"/>
      <c r="P13" s="466"/>
      <c r="Q13" s="467"/>
      <c r="R13" s="235"/>
      <c r="S13" s="348" t="s">
        <v>23</v>
      </c>
      <c r="T13" s="348"/>
      <c r="U13" s="130">
        <f>+[3]Ponderación!E5</f>
        <v>1</v>
      </c>
      <c r="V13" s="468" t="s">
        <v>24</v>
      </c>
      <c r="W13" s="348"/>
      <c r="X13" s="348"/>
      <c r="Y13" s="348"/>
      <c r="Z13" s="235"/>
      <c r="AA13" s="469">
        <f>+[3]Ponderación!D5</f>
        <v>0.33074060633800956</v>
      </c>
      <c r="AB13" s="470"/>
    </row>
    <row r="14" spans="1:40" ht="16.5" customHeight="1" thickBot="1" x14ac:dyDescent="0.3">
      <c r="A14" s="190"/>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192"/>
    </row>
    <row r="15" spans="1:40" ht="24" customHeight="1" thickBot="1" x14ac:dyDescent="0.3">
      <c r="A15" s="441" t="s">
        <v>25</v>
      </c>
      <c r="B15" s="442"/>
      <c r="C15" s="290" t="s">
        <v>26</v>
      </c>
      <c r="D15" s="445" t="s">
        <v>27</v>
      </c>
      <c r="E15" s="446"/>
      <c r="F15" s="445" t="s">
        <v>28</v>
      </c>
      <c r="G15" s="446"/>
      <c r="H15" s="445" t="s">
        <v>29</v>
      </c>
      <c r="I15" s="447"/>
      <c r="J15" s="288"/>
      <c r="K15" s="237"/>
      <c r="L15" s="288"/>
      <c r="M15" s="167"/>
      <c r="N15" s="167"/>
      <c r="O15" s="167"/>
      <c r="P15" s="167"/>
      <c r="Q15" s="448" t="s">
        <v>30</v>
      </c>
      <c r="R15" s="449"/>
      <c r="S15" s="449"/>
      <c r="T15" s="449"/>
      <c r="U15" s="449"/>
      <c r="V15" s="449"/>
      <c r="W15" s="449"/>
      <c r="X15" s="449"/>
      <c r="Y15" s="449"/>
      <c r="Z15" s="449"/>
      <c r="AA15" s="449"/>
      <c r="AB15" s="450"/>
    </row>
    <row r="16" spans="1:40" ht="35.25" customHeight="1" thickBot="1" x14ac:dyDescent="0.3">
      <c r="A16" s="443"/>
      <c r="B16" s="444"/>
      <c r="C16" s="174"/>
      <c r="D16" s="350"/>
      <c r="E16" s="352"/>
      <c r="F16" s="546"/>
      <c r="G16" s="573"/>
      <c r="H16" s="350" t="s">
        <v>14</v>
      </c>
      <c r="I16" s="451"/>
      <c r="J16" s="288"/>
      <c r="K16" s="288"/>
      <c r="L16" s="288"/>
      <c r="M16" s="167"/>
      <c r="N16" s="167"/>
      <c r="O16" s="167"/>
      <c r="P16" s="167"/>
      <c r="Q16" s="452" t="s">
        <v>31</v>
      </c>
      <c r="R16" s="453"/>
      <c r="S16" s="453"/>
      <c r="T16" s="453"/>
      <c r="U16" s="453"/>
      <c r="V16" s="454"/>
      <c r="W16" s="455" t="s">
        <v>32</v>
      </c>
      <c r="X16" s="453"/>
      <c r="Y16" s="453"/>
      <c r="Z16" s="453"/>
      <c r="AA16" s="453"/>
      <c r="AB16" s="456"/>
    </row>
    <row r="17" spans="1:40" ht="27" customHeight="1" x14ac:dyDescent="0.25">
      <c r="A17" s="175"/>
      <c r="B17" s="167"/>
      <c r="C17" s="167"/>
      <c r="D17" s="176"/>
      <c r="E17" s="176"/>
      <c r="F17" s="176"/>
      <c r="G17" s="176"/>
      <c r="H17" s="176"/>
      <c r="I17" s="176"/>
      <c r="J17" s="176"/>
      <c r="K17" s="176"/>
      <c r="L17" s="176"/>
      <c r="M17" s="167"/>
      <c r="N17" s="167"/>
      <c r="O17" s="167"/>
      <c r="P17" s="167"/>
      <c r="Q17" s="427" t="s">
        <v>33</v>
      </c>
      <c r="R17" s="428"/>
      <c r="S17" s="429"/>
      <c r="T17" s="430" t="s">
        <v>34</v>
      </c>
      <c r="U17" s="428"/>
      <c r="V17" s="429"/>
      <c r="W17" s="430" t="s">
        <v>33</v>
      </c>
      <c r="X17" s="428"/>
      <c r="Y17" s="429"/>
      <c r="Z17" s="430" t="s">
        <v>34</v>
      </c>
      <c r="AA17" s="428"/>
      <c r="AB17" s="431"/>
      <c r="AC17" s="217"/>
      <c r="AD17" s="217"/>
    </row>
    <row r="18" spans="1:40" ht="18" customHeight="1" thickBot="1" x14ac:dyDescent="0.3">
      <c r="A18" s="166"/>
      <c r="B18" s="235"/>
      <c r="C18" s="176"/>
      <c r="D18" s="176"/>
      <c r="E18" s="176"/>
      <c r="F18" s="176"/>
      <c r="G18" s="238"/>
      <c r="H18" s="238"/>
      <c r="I18" s="238"/>
      <c r="J18" s="238"/>
      <c r="K18" s="238"/>
      <c r="L18" s="238"/>
      <c r="M18" s="176"/>
      <c r="N18" s="176"/>
      <c r="O18" s="176"/>
      <c r="P18" s="303"/>
      <c r="Q18" s="432">
        <v>60729198</v>
      </c>
      <c r="R18" s="433"/>
      <c r="S18" s="434"/>
      <c r="T18" s="435">
        <v>60729198</v>
      </c>
      <c r="U18" s="433"/>
      <c r="V18" s="434"/>
      <c r="W18" s="435">
        <v>1444274943</v>
      </c>
      <c r="X18" s="433"/>
      <c r="Y18" s="434"/>
      <c r="Z18" s="435">
        <v>1443953508</v>
      </c>
      <c r="AA18" s="433"/>
      <c r="AB18" s="436"/>
      <c r="AC18" s="304">
        <f>+Z18/W18</f>
        <v>0.99977744196037055</v>
      </c>
      <c r="AD18" s="196"/>
    </row>
    <row r="19" spans="1:40" ht="7.5" customHeight="1" thickBot="1" x14ac:dyDescent="0.3">
      <c r="A19" s="166"/>
      <c r="B19" s="235"/>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67"/>
      <c r="AB19" s="168"/>
    </row>
    <row r="20" spans="1:40" ht="17.25" customHeight="1" x14ac:dyDescent="0.25">
      <c r="A20" s="437" t="s">
        <v>35</v>
      </c>
      <c r="B20" s="438"/>
      <c r="C20" s="439"/>
      <c r="D20" s="439"/>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40"/>
    </row>
    <row r="21" spans="1:40" ht="15" customHeight="1" x14ac:dyDescent="0.25">
      <c r="A21" s="379" t="s">
        <v>36</v>
      </c>
      <c r="B21" s="423" t="s">
        <v>37</v>
      </c>
      <c r="C21" s="424"/>
      <c r="D21" s="382" t="s">
        <v>38</v>
      </c>
      <c r="E21" s="383"/>
      <c r="F21" s="383"/>
      <c r="G21" s="383"/>
      <c r="H21" s="383"/>
      <c r="I21" s="383"/>
      <c r="J21" s="383"/>
      <c r="K21" s="383"/>
      <c r="L21" s="383"/>
      <c r="M21" s="383"/>
      <c r="N21" s="383"/>
      <c r="O21" s="425"/>
      <c r="P21" s="381" t="s">
        <v>39</v>
      </c>
      <c r="Q21" s="381" t="s">
        <v>40</v>
      </c>
      <c r="R21" s="381"/>
      <c r="S21" s="381"/>
      <c r="T21" s="381"/>
      <c r="U21" s="381"/>
      <c r="V21" s="381"/>
      <c r="W21" s="381"/>
      <c r="X21" s="381"/>
      <c r="Y21" s="381"/>
      <c r="Z21" s="381"/>
      <c r="AA21" s="381"/>
      <c r="AB21" s="426"/>
    </row>
    <row r="22" spans="1:40" ht="27" customHeight="1" x14ac:dyDescent="0.25">
      <c r="A22" s="422"/>
      <c r="B22" s="389"/>
      <c r="C22" s="376"/>
      <c r="D22" s="382" t="s">
        <v>26</v>
      </c>
      <c r="E22" s="383"/>
      <c r="F22" s="425"/>
      <c r="G22" s="382" t="s">
        <v>27</v>
      </c>
      <c r="H22" s="383"/>
      <c r="I22" s="425"/>
      <c r="J22" s="382" t="s">
        <v>28</v>
      </c>
      <c r="K22" s="383"/>
      <c r="L22" s="425"/>
      <c r="M22" s="382" t="s">
        <v>29</v>
      </c>
      <c r="N22" s="383"/>
      <c r="O22" s="425"/>
      <c r="P22" s="425"/>
      <c r="Q22" s="381"/>
      <c r="R22" s="381"/>
      <c r="S22" s="381"/>
      <c r="T22" s="381"/>
      <c r="U22" s="381"/>
      <c r="V22" s="381"/>
      <c r="W22" s="381"/>
      <c r="X22" s="381"/>
      <c r="Y22" s="381"/>
      <c r="Z22" s="381"/>
      <c r="AA22" s="381"/>
      <c r="AB22" s="426"/>
    </row>
    <row r="23" spans="1:40" ht="17.25" customHeight="1" x14ac:dyDescent="0.25">
      <c r="A23" s="540" t="str">
        <f>+C13</f>
        <v xml:space="preserve">Implementar la Estrategia Casa de Todas </v>
      </c>
      <c r="B23" s="397"/>
      <c r="C23" s="398"/>
      <c r="D23" s="401"/>
      <c r="E23" s="402"/>
      <c r="F23" s="403"/>
      <c r="G23" s="407"/>
      <c r="H23" s="408"/>
      <c r="I23" s="409"/>
      <c r="J23" s="401"/>
      <c r="K23" s="402"/>
      <c r="L23" s="403"/>
      <c r="M23" s="407" t="s">
        <v>14</v>
      </c>
      <c r="N23" s="408"/>
      <c r="O23" s="409"/>
      <c r="P23" s="413"/>
      <c r="Q23" s="542" t="s">
        <v>260</v>
      </c>
      <c r="R23" s="542"/>
      <c r="S23" s="542"/>
      <c r="T23" s="542"/>
      <c r="U23" s="542"/>
      <c r="V23" s="542"/>
      <c r="W23" s="542"/>
      <c r="X23" s="542"/>
      <c r="Y23" s="542"/>
      <c r="Z23" s="542"/>
      <c r="AA23" s="542"/>
      <c r="AB23" s="543"/>
    </row>
    <row r="24" spans="1:40" ht="17.25" customHeight="1" x14ac:dyDescent="0.25">
      <c r="A24" s="540"/>
      <c r="B24" s="399"/>
      <c r="C24" s="400"/>
      <c r="D24" s="404"/>
      <c r="E24" s="405"/>
      <c r="F24" s="406"/>
      <c r="G24" s="410"/>
      <c r="H24" s="411"/>
      <c r="I24" s="412"/>
      <c r="J24" s="404"/>
      <c r="K24" s="405"/>
      <c r="L24" s="406"/>
      <c r="M24" s="410"/>
      <c r="N24" s="411"/>
      <c r="O24" s="412"/>
      <c r="P24" s="414"/>
      <c r="Q24" s="542"/>
      <c r="R24" s="542"/>
      <c r="S24" s="542"/>
      <c r="T24" s="542"/>
      <c r="U24" s="542"/>
      <c r="V24" s="542"/>
      <c r="W24" s="542"/>
      <c r="X24" s="542"/>
      <c r="Y24" s="542"/>
      <c r="Z24" s="542"/>
      <c r="AA24" s="542"/>
      <c r="AB24" s="543"/>
    </row>
    <row r="25" spans="1:40" ht="17.25" customHeight="1" x14ac:dyDescent="0.25">
      <c r="A25" s="540"/>
      <c r="B25" s="399"/>
      <c r="C25" s="400"/>
      <c r="D25" s="404"/>
      <c r="E25" s="405"/>
      <c r="F25" s="406"/>
      <c r="G25" s="410"/>
      <c r="H25" s="411"/>
      <c r="I25" s="412"/>
      <c r="J25" s="404"/>
      <c r="K25" s="405"/>
      <c r="L25" s="406"/>
      <c r="M25" s="410"/>
      <c r="N25" s="411"/>
      <c r="O25" s="412"/>
      <c r="P25" s="414"/>
      <c r="Q25" s="542"/>
      <c r="R25" s="542"/>
      <c r="S25" s="542"/>
      <c r="T25" s="542"/>
      <c r="U25" s="542"/>
      <c r="V25" s="542"/>
      <c r="W25" s="542"/>
      <c r="X25" s="542"/>
      <c r="Y25" s="542"/>
      <c r="Z25" s="542"/>
      <c r="AA25" s="542"/>
      <c r="AB25" s="543"/>
    </row>
    <row r="26" spans="1:40" ht="17.25" customHeight="1" thickBot="1" x14ac:dyDescent="0.3">
      <c r="A26" s="541"/>
      <c r="B26" s="399"/>
      <c r="C26" s="400"/>
      <c r="D26" s="404"/>
      <c r="E26" s="405"/>
      <c r="F26" s="406"/>
      <c r="G26" s="410"/>
      <c r="H26" s="411"/>
      <c r="I26" s="412"/>
      <c r="J26" s="404"/>
      <c r="K26" s="405"/>
      <c r="L26" s="406"/>
      <c r="M26" s="410"/>
      <c r="N26" s="411"/>
      <c r="O26" s="412"/>
      <c r="P26" s="414"/>
      <c r="Q26" s="544"/>
      <c r="R26" s="544"/>
      <c r="S26" s="544"/>
      <c r="T26" s="544"/>
      <c r="U26" s="544"/>
      <c r="V26" s="544"/>
      <c r="W26" s="544"/>
      <c r="X26" s="544"/>
      <c r="Y26" s="544"/>
      <c r="Z26" s="544"/>
      <c r="AA26" s="544"/>
      <c r="AB26" s="545"/>
    </row>
    <row r="27" spans="1:40" ht="51.75" customHeight="1" x14ac:dyDescent="0.25">
      <c r="A27" s="419"/>
      <c r="B27" s="420"/>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1"/>
    </row>
    <row r="28" spans="1:40" ht="36.75" customHeight="1" x14ac:dyDescent="0.3">
      <c r="A28" s="379" t="s">
        <v>36</v>
      </c>
      <c r="B28" s="381" t="s">
        <v>41</v>
      </c>
      <c r="C28" s="381" t="s">
        <v>37</v>
      </c>
      <c r="D28" s="381" t="s">
        <v>42</v>
      </c>
      <c r="E28" s="381"/>
      <c r="F28" s="381"/>
      <c r="G28" s="381"/>
      <c r="H28" s="381"/>
      <c r="I28" s="381"/>
      <c r="J28" s="381"/>
      <c r="K28" s="381"/>
      <c r="L28" s="381"/>
      <c r="M28" s="381"/>
      <c r="N28" s="381"/>
      <c r="O28" s="381"/>
      <c r="P28" s="381"/>
      <c r="Q28" s="381" t="s">
        <v>43</v>
      </c>
      <c r="R28" s="381"/>
      <c r="S28" s="381"/>
      <c r="T28" s="381"/>
      <c r="U28" s="381"/>
      <c r="V28" s="381"/>
      <c r="W28" s="381"/>
      <c r="X28" s="381"/>
      <c r="Y28" s="381"/>
      <c r="Z28" s="381"/>
      <c r="AA28" s="381"/>
      <c r="AB28" s="426"/>
      <c r="AE28" s="197"/>
      <c r="AF28" s="197"/>
      <c r="AG28" s="197"/>
      <c r="AH28" s="197"/>
      <c r="AI28" s="197"/>
      <c r="AJ28" s="197"/>
      <c r="AK28" s="197"/>
      <c r="AL28" s="197"/>
      <c r="AM28" s="197"/>
      <c r="AN28" s="198"/>
    </row>
    <row r="29" spans="1:40" ht="25.5" customHeight="1" x14ac:dyDescent="0.3">
      <c r="A29" s="379"/>
      <c r="B29" s="381"/>
      <c r="C29" s="388"/>
      <c r="D29" s="289" t="s">
        <v>44</v>
      </c>
      <c r="E29" s="289" t="s">
        <v>45</v>
      </c>
      <c r="F29" s="289" t="s">
        <v>46</v>
      </c>
      <c r="G29" s="289" t="s">
        <v>47</v>
      </c>
      <c r="H29" s="289" t="s">
        <v>48</v>
      </c>
      <c r="I29" s="289" t="s">
        <v>49</v>
      </c>
      <c r="J29" s="289" t="s">
        <v>50</v>
      </c>
      <c r="K29" s="289" t="s">
        <v>51</v>
      </c>
      <c r="L29" s="289" t="s">
        <v>52</v>
      </c>
      <c r="M29" s="289" t="s">
        <v>53</v>
      </c>
      <c r="N29" s="289" t="s">
        <v>54</v>
      </c>
      <c r="O29" s="289" t="s">
        <v>55</v>
      </c>
      <c r="P29" s="289" t="s">
        <v>39</v>
      </c>
      <c r="Q29" s="389" t="s">
        <v>56</v>
      </c>
      <c r="R29" s="390"/>
      <c r="S29" s="390"/>
      <c r="T29" s="376"/>
      <c r="U29" s="389" t="s">
        <v>57</v>
      </c>
      <c r="V29" s="390"/>
      <c r="W29" s="390"/>
      <c r="X29" s="376"/>
      <c r="Y29" s="389" t="s">
        <v>58</v>
      </c>
      <c r="Z29" s="390"/>
      <c r="AA29" s="390"/>
      <c r="AB29" s="391"/>
      <c r="AE29" s="197"/>
      <c r="AF29" s="197"/>
      <c r="AG29" s="197"/>
      <c r="AH29" s="197"/>
      <c r="AI29" s="197"/>
      <c r="AJ29" s="197"/>
      <c r="AK29" s="197"/>
      <c r="AL29" s="197"/>
      <c r="AM29" s="197"/>
      <c r="AN29" s="198"/>
    </row>
    <row r="30" spans="1:40" ht="236.25" customHeight="1" thickBot="1" x14ac:dyDescent="0.35">
      <c r="A30" s="177" t="str">
        <f>+C13</f>
        <v xml:space="preserve">Implementar la Estrategia Casa de Todas </v>
      </c>
      <c r="B30" s="178">
        <f>+B34+B37+B40+B43</f>
        <v>0.33000000000000007</v>
      </c>
      <c r="C30" s="131">
        <v>1</v>
      </c>
      <c r="D30" s="145">
        <f>+D65</f>
        <v>7.4545454545454568E-2</v>
      </c>
      <c r="E30" s="145">
        <v>0.09</v>
      </c>
      <c r="F30" s="145">
        <v>0.09</v>
      </c>
      <c r="G30" s="145">
        <f t="shared" ref="G30:O30" si="0">+G65</f>
        <v>9.0909090909090912E-2</v>
      </c>
      <c r="H30" s="145">
        <f t="shared" si="0"/>
        <v>9.0909090909090912E-2</v>
      </c>
      <c r="I30" s="145">
        <f t="shared" si="0"/>
        <v>8.090909090909093E-2</v>
      </c>
      <c r="J30" s="145">
        <f t="shared" si="0"/>
        <v>8.090909090909093E-2</v>
      </c>
      <c r="K30" s="145">
        <f t="shared" si="0"/>
        <v>8.090909090909093E-2</v>
      </c>
      <c r="L30" s="145">
        <f t="shared" si="0"/>
        <v>8.090909090909093E-2</v>
      </c>
      <c r="M30" s="145">
        <f t="shared" si="0"/>
        <v>8.090909090909093E-2</v>
      </c>
      <c r="N30" s="145">
        <f t="shared" si="0"/>
        <v>8.090909090909093E-2</v>
      </c>
      <c r="O30" s="145">
        <f t="shared" si="0"/>
        <v>7.6363636363636384E-2</v>
      </c>
      <c r="P30" s="146">
        <f>SUM(D30:O30)</f>
        <v>0.99818181818181839</v>
      </c>
      <c r="Q30" s="569" t="s">
        <v>248</v>
      </c>
      <c r="R30" s="570"/>
      <c r="S30" s="570"/>
      <c r="T30" s="571"/>
      <c r="U30" s="569" t="s">
        <v>249</v>
      </c>
      <c r="V30" s="570"/>
      <c r="W30" s="570"/>
      <c r="X30" s="571"/>
      <c r="Y30" s="569" t="s">
        <v>250</v>
      </c>
      <c r="Z30" s="570"/>
      <c r="AA30" s="570"/>
      <c r="AB30" s="572"/>
      <c r="AC30" s="199"/>
      <c r="AE30" s="197"/>
      <c r="AF30" s="197"/>
      <c r="AG30" s="197"/>
      <c r="AH30" s="197"/>
      <c r="AI30" s="197"/>
      <c r="AJ30" s="197"/>
      <c r="AK30" s="197"/>
      <c r="AL30" s="197"/>
      <c r="AM30" s="197"/>
      <c r="AN30" s="198"/>
    </row>
    <row r="31" spans="1:40" ht="18.75" x14ac:dyDescent="0.3">
      <c r="A31" s="375"/>
      <c r="B31" s="376"/>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8"/>
      <c r="AD31" s="213"/>
      <c r="AE31" s="197"/>
      <c r="AF31" s="197"/>
      <c r="AG31" s="197"/>
      <c r="AH31" s="197"/>
      <c r="AI31" s="197"/>
      <c r="AJ31" s="197"/>
      <c r="AK31" s="197"/>
      <c r="AL31" s="197"/>
      <c r="AM31" s="197"/>
      <c r="AN31" s="198"/>
    </row>
    <row r="32" spans="1:40" ht="15" customHeight="1" x14ac:dyDescent="0.3">
      <c r="A32" s="379" t="s">
        <v>59</v>
      </c>
      <c r="B32" s="380" t="s">
        <v>60</v>
      </c>
      <c r="C32" s="381" t="s">
        <v>61</v>
      </c>
      <c r="D32" s="381"/>
      <c r="E32" s="381"/>
      <c r="F32" s="381"/>
      <c r="G32" s="381"/>
      <c r="H32" s="381"/>
      <c r="I32" s="381"/>
      <c r="J32" s="381"/>
      <c r="K32" s="381"/>
      <c r="L32" s="381"/>
      <c r="M32" s="381"/>
      <c r="N32" s="381"/>
      <c r="O32" s="381"/>
      <c r="P32" s="381"/>
      <c r="Q32" s="382" t="s">
        <v>62</v>
      </c>
      <c r="R32" s="383"/>
      <c r="S32" s="383"/>
      <c r="T32" s="383"/>
      <c r="U32" s="383"/>
      <c r="V32" s="383"/>
      <c r="W32" s="383"/>
      <c r="X32" s="383"/>
      <c r="Y32" s="383"/>
      <c r="Z32" s="383"/>
      <c r="AA32" s="383"/>
      <c r="AB32" s="384"/>
      <c r="AE32" s="197"/>
      <c r="AF32" s="197"/>
      <c r="AG32" s="197"/>
      <c r="AH32" s="197"/>
      <c r="AI32" s="197"/>
      <c r="AJ32" s="197"/>
      <c r="AK32" s="197"/>
      <c r="AL32" s="197"/>
      <c r="AM32" s="197"/>
      <c r="AN32" s="198"/>
    </row>
    <row r="33" spans="1:40" ht="25.5" customHeight="1" x14ac:dyDescent="0.3">
      <c r="A33" s="379"/>
      <c r="B33" s="377"/>
      <c r="C33" s="289" t="s">
        <v>63</v>
      </c>
      <c r="D33" s="289" t="s">
        <v>44</v>
      </c>
      <c r="E33" s="289" t="s">
        <v>45</v>
      </c>
      <c r="F33" s="289" t="s">
        <v>46</v>
      </c>
      <c r="G33" s="289" t="s">
        <v>47</v>
      </c>
      <c r="H33" s="289" t="s">
        <v>48</v>
      </c>
      <c r="I33" s="289" t="s">
        <v>49</v>
      </c>
      <c r="J33" s="289" t="s">
        <v>50</v>
      </c>
      <c r="K33" s="289" t="s">
        <v>51</v>
      </c>
      <c r="L33" s="289" t="s">
        <v>52</v>
      </c>
      <c r="M33" s="289" t="s">
        <v>53</v>
      </c>
      <c r="N33" s="289" t="s">
        <v>54</v>
      </c>
      <c r="O33" s="289" t="s">
        <v>55</v>
      </c>
      <c r="P33" s="289" t="s">
        <v>64</v>
      </c>
      <c r="Q33" s="382" t="s">
        <v>65</v>
      </c>
      <c r="R33" s="383"/>
      <c r="S33" s="383"/>
      <c r="T33" s="383"/>
      <c r="U33" s="383"/>
      <c r="V33" s="383"/>
      <c r="W33" s="383"/>
      <c r="X33" s="383"/>
      <c r="Y33" s="383"/>
      <c r="Z33" s="383"/>
      <c r="AA33" s="383"/>
      <c r="AB33" s="384"/>
      <c r="AE33" s="201"/>
      <c r="AF33" s="201"/>
      <c r="AG33" s="201"/>
      <c r="AH33" s="201"/>
      <c r="AI33" s="201"/>
      <c r="AJ33" s="201"/>
      <c r="AK33" s="201"/>
      <c r="AL33" s="201"/>
      <c r="AM33" s="201"/>
      <c r="AN33" s="198"/>
    </row>
    <row r="34" spans="1:40" ht="42" customHeight="1" x14ac:dyDescent="0.3">
      <c r="A34" s="522" t="s">
        <v>117</v>
      </c>
      <c r="B34" s="320">
        <v>0.1</v>
      </c>
      <c r="C34" s="82" t="s">
        <v>67</v>
      </c>
      <c r="D34" s="83">
        <v>0.08</v>
      </c>
      <c r="E34" s="83">
        <v>0.09</v>
      </c>
      <c r="F34" s="83">
        <v>0.09</v>
      </c>
      <c r="G34" s="83">
        <v>0.09</v>
      </c>
      <c r="H34" s="83">
        <v>0.09</v>
      </c>
      <c r="I34" s="83">
        <v>0.08</v>
      </c>
      <c r="J34" s="83">
        <v>0.08</v>
      </c>
      <c r="K34" s="83">
        <v>0.08</v>
      </c>
      <c r="L34" s="83">
        <v>0.08</v>
      </c>
      <c r="M34" s="83">
        <v>0.08</v>
      </c>
      <c r="N34" s="83">
        <v>0.08</v>
      </c>
      <c r="O34" s="83">
        <v>0.08</v>
      </c>
      <c r="P34" s="84">
        <f>SUM(D34:O34)</f>
        <v>0.99999999999999967</v>
      </c>
      <c r="Q34" s="366" t="s">
        <v>251</v>
      </c>
      <c r="R34" s="367"/>
      <c r="S34" s="367"/>
      <c r="T34" s="367"/>
      <c r="U34" s="367"/>
      <c r="V34" s="367"/>
      <c r="W34" s="367"/>
      <c r="X34" s="367"/>
      <c r="Y34" s="367"/>
      <c r="Z34" s="367"/>
      <c r="AA34" s="367"/>
      <c r="AB34" s="368"/>
      <c r="AC34" s="124"/>
      <c r="AE34" s="202"/>
      <c r="AF34" s="202"/>
      <c r="AG34" s="202"/>
      <c r="AH34" s="202"/>
      <c r="AI34" s="202"/>
      <c r="AJ34" s="202"/>
      <c r="AK34" s="202"/>
      <c r="AL34" s="202"/>
      <c r="AM34" s="202"/>
      <c r="AN34" s="198"/>
    </row>
    <row r="35" spans="1:40" ht="42" customHeight="1" x14ac:dyDescent="0.3">
      <c r="A35" s="523"/>
      <c r="B35" s="320"/>
      <c r="C35" s="85" t="s">
        <v>68</v>
      </c>
      <c r="D35" s="86">
        <v>0.08</v>
      </c>
      <c r="E35" s="86">
        <v>0.09</v>
      </c>
      <c r="F35" s="86">
        <v>0.09</v>
      </c>
      <c r="G35" s="86">
        <v>0.09</v>
      </c>
      <c r="H35" s="86">
        <v>0.09</v>
      </c>
      <c r="I35" s="86">
        <v>0.08</v>
      </c>
      <c r="J35" s="86">
        <v>0.08</v>
      </c>
      <c r="K35" s="86">
        <v>0.08</v>
      </c>
      <c r="L35" s="86">
        <v>0.08</v>
      </c>
      <c r="M35" s="86">
        <v>0.08</v>
      </c>
      <c r="N35" s="86">
        <v>0.08</v>
      </c>
      <c r="O35" s="86">
        <v>0.08</v>
      </c>
      <c r="P35" s="87">
        <f t="shared" ref="P35:P45" si="1">SUM(D35:O35)</f>
        <v>0.99999999999999967</v>
      </c>
      <c r="Q35" s="369"/>
      <c r="R35" s="370"/>
      <c r="S35" s="370"/>
      <c r="T35" s="370"/>
      <c r="U35" s="370"/>
      <c r="V35" s="370"/>
      <c r="W35" s="370"/>
      <c r="X35" s="370"/>
      <c r="Y35" s="370"/>
      <c r="Z35" s="370"/>
      <c r="AA35" s="370"/>
      <c r="AB35" s="371"/>
      <c r="AC35" s="124"/>
      <c r="AE35" s="198"/>
      <c r="AF35" s="198"/>
      <c r="AG35" s="198"/>
      <c r="AH35" s="198"/>
      <c r="AI35" s="198"/>
      <c r="AJ35" s="198"/>
      <c r="AK35" s="198"/>
      <c r="AL35" s="198"/>
      <c r="AM35" s="198"/>
      <c r="AN35" s="198"/>
    </row>
    <row r="36" spans="1:40" ht="42" customHeight="1" x14ac:dyDescent="0.3">
      <c r="A36" s="521" t="s">
        <v>118</v>
      </c>
      <c r="B36" s="387"/>
      <c r="C36" s="147"/>
      <c r="D36" s="148">
        <v>212</v>
      </c>
      <c r="E36" s="148">
        <v>240</v>
      </c>
      <c r="F36" s="148">
        <v>327</v>
      </c>
      <c r="G36" s="148">
        <v>314</v>
      </c>
      <c r="H36" s="148">
        <v>406</v>
      </c>
      <c r="I36" s="148">
        <v>373</v>
      </c>
      <c r="J36" s="148">
        <v>444</v>
      </c>
      <c r="K36" s="148">
        <v>489</v>
      </c>
      <c r="L36" s="148">
        <v>903</v>
      </c>
      <c r="M36" s="148">
        <v>671</v>
      </c>
      <c r="N36" s="148">
        <v>444</v>
      </c>
      <c r="O36" s="148">
        <v>591</v>
      </c>
      <c r="P36" s="148">
        <f>SUM(D36:O36)</f>
        <v>5414</v>
      </c>
      <c r="Q36" s="372"/>
      <c r="R36" s="373"/>
      <c r="S36" s="373"/>
      <c r="T36" s="373"/>
      <c r="U36" s="373"/>
      <c r="V36" s="373"/>
      <c r="W36" s="373"/>
      <c r="X36" s="373"/>
      <c r="Y36" s="373"/>
      <c r="Z36" s="373"/>
      <c r="AA36" s="373"/>
      <c r="AB36" s="374"/>
      <c r="AC36" s="124"/>
      <c r="AE36" s="198"/>
      <c r="AF36" s="198"/>
      <c r="AG36" s="198"/>
      <c r="AH36" s="198"/>
      <c r="AI36" s="198"/>
      <c r="AJ36" s="198"/>
      <c r="AK36" s="198"/>
      <c r="AL36" s="198"/>
      <c r="AM36" s="198"/>
      <c r="AN36" s="198"/>
    </row>
    <row r="37" spans="1:40" ht="42" customHeight="1" x14ac:dyDescent="0.3">
      <c r="A37" s="522" t="s">
        <v>219</v>
      </c>
      <c r="B37" s="320">
        <v>0.1</v>
      </c>
      <c r="C37" s="82" t="s">
        <v>67</v>
      </c>
      <c r="D37" s="83">
        <v>0.08</v>
      </c>
      <c r="E37" s="83">
        <v>0.09</v>
      </c>
      <c r="F37" s="83">
        <v>0.09</v>
      </c>
      <c r="G37" s="83">
        <v>0.09</v>
      </c>
      <c r="H37" s="83">
        <v>0.09</v>
      </c>
      <c r="I37" s="83">
        <v>0.08</v>
      </c>
      <c r="J37" s="83">
        <v>0.08</v>
      </c>
      <c r="K37" s="83">
        <v>0.08</v>
      </c>
      <c r="L37" s="83">
        <v>0.08</v>
      </c>
      <c r="M37" s="83">
        <v>0.08</v>
      </c>
      <c r="N37" s="83">
        <v>0.08</v>
      </c>
      <c r="O37" s="83">
        <v>0.08</v>
      </c>
      <c r="P37" s="84">
        <f t="shared" si="1"/>
        <v>0.99999999999999967</v>
      </c>
      <c r="Q37" s="321" t="s">
        <v>252</v>
      </c>
      <c r="R37" s="322"/>
      <c r="S37" s="322"/>
      <c r="T37" s="322"/>
      <c r="U37" s="322"/>
      <c r="V37" s="322"/>
      <c r="W37" s="322"/>
      <c r="X37" s="322"/>
      <c r="Y37" s="322"/>
      <c r="Z37" s="322"/>
      <c r="AA37" s="322"/>
      <c r="AB37" s="323"/>
      <c r="AC37" s="124"/>
      <c r="AE37" s="202"/>
      <c r="AF37" s="202"/>
      <c r="AG37" s="202"/>
      <c r="AH37" s="202"/>
      <c r="AI37" s="202"/>
      <c r="AJ37" s="202"/>
      <c r="AK37" s="202"/>
      <c r="AL37" s="202"/>
      <c r="AM37" s="202"/>
      <c r="AN37" s="198"/>
    </row>
    <row r="38" spans="1:40" ht="42" customHeight="1" x14ac:dyDescent="0.3">
      <c r="A38" s="523"/>
      <c r="B38" s="320"/>
      <c r="C38" s="85" t="s">
        <v>68</v>
      </c>
      <c r="D38" s="86">
        <v>0.08</v>
      </c>
      <c r="E38" s="86">
        <v>0.09</v>
      </c>
      <c r="F38" s="86">
        <v>0.09</v>
      </c>
      <c r="G38" s="86">
        <v>0.09</v>
      </c>
      <c r="H38" s="86">
        <v>0.09</v>
      </c>
      <c r="I38" s="86">
        <v>0.08</v>
      </c>
      <c r="J38" s="86">
        <v>0.08</v>
      </c>
      <c r="K38" s="86">
        <v>0.08</v>
      </c>
      <c r="L38" s="86">
        <v>0.08</v>
      </c>
      <c r="M38" s="86">
        <v>0.08</v>
      </c>
      <c r="N38" s="86">
        <v>0.08</v>
      </c>
      <c r="O38" s="86">
        <v>0.08</v>
      </c>
      <c r="P38" s="87">
        <f t="shared" si="1"/>
        <v>0.99999999999999967</v>
      </c>
      <c r="Q38" s="324"/>
      <c r="R38" s="325"/>
      <c r="S38" s="325"/>
      <c r="T38" s="325"/>
      <c r="U38" s="325"/>
      <c r="V38" s="325"/>
      <c r="W38" s="325"/>
      <c r="X38" s="325"/>
      <c r="Y38" s="325"/>
      <c r="Z38" s="325"/>
      <c r="AA38" s="325"/>
      <c r="AB38" s="326"/>
      <c r="AC38" s="124"/>
      <c r="AE38" s="198"/>
      <c r="AF38" s="198"/>
      <c r="AG38" s="198"/>
      <c r="AH38" s="198"/>
      <c r="AI38" s="198"/>
      <c r="AJ38" s="198"/>
      <c r="AK38" s="198"/>
      <c r="AL38" s="198"/>
      <c r="AM38" s="198"/>
      <c r="AN38" s="198"/>
    </row>
    <row r="39" spans="1:40" ht="42" customHeight="1" x14ac:dyDescent="0.3">
      <c r="A39" s="521" t="s">
        <v>119</v>
      </c>
      <c r="B39" s="387"/>
      <c r="C39" s="88"/>
      <c r="D39" s="148">
        <v>84</v>
      </c>
      <c r="E39" s="148">
        <v>220</v>
      </c>
      <c r="F39" s="148">
        <v>239</v>
      </c>
      <c r="G39" s="148">
        <v>216</v>
      </c>
      <c r="H39" s="148">
        <v>218</v>
      </c>
      <c r="I39" s="148">
        <v>217</v>
      </c>
      <c r="J39" s="148">
        <v>191</v>
      </c>
      <c r="K39" s="148">
        <v>156</v>
      </c>
      <c r="L39" s="148">
        <v>289</v>
      </c>
      <c r="M39" s="148">
        <v>258</v>
      </c>
      <c r="N39" s="148">
        <v>201</v>
      </c>
      <c r="O39" s="148">
        <v>174</v>
      </c>
      <c r="P39" s="148">
        <f t="shared" si="1"/>
        <v>2463</v>
      </c>
      <c r="Q39" s="327"/>
      <c r="R39" s="328"/>
      <c r="S39" s="328"/>
      <c r="T39" s="328"/>
      <c r="U39" s="328"/>
      <c r="V39" s="328"/>
      <c r="W39" s="328"/>
      <c r="X39" s="328"/>
      <c r="Y39" s="328"/>
      <c r="Z39" s="328"/>
      <c r="AA39" s="328"/>
      <c r="AB39" s="329"/>
      <c r="AC39" s="124"/>
      <c r="AE39" s="198"/>
      <c r="AF39" s="198"/>
      <c r="AG39" s="198"/>
      <c r="AH39" s="198"/>
      <c r="AI39" s="198"/>
      <c r="AJ39" s="198"/>
      <c r="AK39" s="198"/>
      <c r="AL39" s="198"/>
      <c r="AM39" s="198"/>
      <c r="AN39" s="198"/>
    </row>
    <row r="40" spans="1:40" ht="42" customHeight="1" x14ac:dyDescent="0.3">
      <c r="A40" s="522" t="s">
        <v>120</v>
      </c>
      <c r="B40" s="320">
        <v>0.1</v>
      </c>
      <c r="C40" s="82" t="s">
        <v>67</v>
      </c>
      <c r="D40" s="83">
        <v>0.08</v>
      </c>
      <c r="E40" s="83">
        <v>0.09</v>
      </c>
      <c r="F40" s="83">
        <v>0.09</v>
      </c>
      <c r="G40" s="83">
        <v>0.09</v>
      </c>
      <c r="H40" s="83">
        <v>0.09</v>
      </c>
      <c r="I40" s="83">
        <v>0.08</v>
      </c>
      <c r="J40" s="83">
        <v>0.08</v>
      </c>
      <c r="K40" s="83">
        <v>0.08</v>
      </c>
      <c r="L40" s="83">
        <v>0.08</v>
      </c>
      <c r="M40" s="83">
        <v>0.08</v>
      </c>
      <c r="N40" s="83">
        <v>0.08</v>
      </c>
      <c r="O40" s="83">
        <v>0.08</v>
      </c>
      <c r="P40" s="84">
        <f t="shared" si="1"/>
        <v>0.99999999999999967</v>
      </c>
      <c r="Q40" s="366" t="s">
        <v>253</v>
      </c>
      <c r="R40" s="367"/>
      <c r="S40" s="367"/>
      <c r="T40" s="367"/>
      <c r="U40" s="367"/>
      <c r="V40" s="367"/>
      <c r="W40" s="367"/>
      <c r="X40" s="367"/>
      <c r="Y40" s="367"/>
      <c r="Z40" s="367"/>
      <c r="AA40" s="367"/>
      <c r="AB40" s="368"/>
      <c r="AC40" s="124"/>
      <c r="AE40" s="202"/>
      <c r="AF40" s="202"/>
      <c r="AG40" s="202"/>
      <c r="AH40" s="202"/>
      <c r="AI40" s="202"/>
      <c r="AJ40" s="202"/>
      <c r="AK40" s="202"/>
      <c r="AL40" s="202"/>
      <c r="AM40" s="202"/>
      <c r="AN40" s="198"/>
    </row>
    <row r="41" spans="1:40" ht="42" customHeight="1" x14ac:dyDescent="0.3">
      <c r="A41" s="523"/>
      <c r="B41" s="320"/>
      <c r="C41" s="85" t="s">
        <v>68</v>
      </c>
      <c r="D41" s="86">
        <v>0.08</v>
      </c>
      <c r="E41" s="86">
        <v>0.09</v>
      </c>
      <c r="F41" s="86">
        <v>0.09</v>
      </c>
      <c r="G41" s="86">
        <v>0.09</v>
      </c>
      <c r="H41" s="86">
        <v>0.09</v>
      </c>
      <c r="I41" s="86">
        <v>0.08</v>
      </c>
      <c r="J41" s="86">
        <v>0.08</v>
      </c>
      <c r="K41" s="86">
        <v>0.08</v>
      </c>
      <c r="L41" s="86">
        <v>0.08</v>
      </c>
      <c r="M41" s="86">
        <v>0.08</v>
      </c>
      <c r="N41" s="86">
        <v>0.08</v>
      </c>
      <c r="O41" s="86">
        <v>0.08</v>
      </c>
      <c r="P41" s="87">
        <f t="shared" si="1"/>
        <v>0.99999999999999967</v>
      </c>
      <c r="Q41" s="369"/>
      <c r="R41" s="370"/>
      <c r="S41" s="370"/>
      <c r="T41" s="370"/>
      <c r="U41" s="370"/>
      <c r="V41" s="370"/>
      <c r="W41" s="370"/>
      <c r="X41" s="370"/>
      <c r="Y41" s="370"/>
      <c r="Z41" s="370"/>
      <c r="AA41" s="370"/>
      <c r="AB41" s="371"/>
      <c r="AC41" s="124"/>
      <c r="AE41" s="198"/>
      <c r="AF41" s="198"/>
      <c r="AG41" s="198"/>
      <c r="AH41" s="198"/>
      <c r="AI41" s="198"/>
      <c r="AJ41" s="198"/>
      <c r="AK41" s="198"/>
      <c r="AL41" s="198"/>
      <c r="AM41" s="198"/>
      <c r="AN41" s="198"/>
    </row>
    <row r="42" spans="1:40" ht="42" customHeight="1" x14ac:dyDescent="0.3">
      <c r="A42" s="521" t="s">
        <v>121</v>
      </c>
      <c r="B42" s="387"/>
      <c r="C42" s="88"/>
      <c r="D42" s="148">
        <v>119</v>
      </c>
      <c r="E42" s="148">
        <v>149</v>
      </c>
      <c r="F42" s="148">
        <v>280</v>
      </c>
      <c r="G42" s="148">
        <v>247</v>
      </c>
      <c r="H42" s="148">
        <v>286</v>
      </c>
      <c r="I42" s="148">
        <v>299</v>
      </c>
      <c r="J42" s="148">
        <v>361</v>
      </c>
      <c r="K42" s="148">
        <v>298</v>
      </c>
      <c r="L42" s="148">
        <v>341</v>
      </c>
      <c r="M42" s="148">
        <v>445</v>
      </c>
      <c r="N42" s="148">
        <v>353</v>
      </c>
      <c r="O42" s="148">
        <v>487</v>
      </c>
      <c r="P42" s="148">
        <f>SUM(D42:O42)</f>
        <v>3665</v>
      </c>
      <c r="Q42" s="372"/>
      <c r="R42" s="373"/>
      <c r="S42" s="373"/>
      <c r="T42" s="373"/>
      <c r="U42" s="373"/>
      <c r="V42" s="373"/>
      <c r="W42" s="373"/>
      <c r="X42" s="373"/>
      <c r="Y42" s="373"/>
      <c r="Z42" s="373"/>
      <c r="AA42" s="373"/>
      <c r="AB42" s="374"/>
      <c r="AC42" s="124"/>
      <c r="AE42" s="198"/>
      <c r="AF42" s="198"/>
      <c r="AG42" s="198"/>
      <c r="AH42" s="198"/>
      <c r="AI42" s="198"/>
      <c r="AJ42" s="198"/>
      <c r="AK42" s="198"/>
      <c r="AL42" s="198"/>
      <c r="AM42" s="198"/>
      <c r="AN42" s="198"/>
    </row>
    <row r="43" spans="1:40" ht="42" customHeight="1" x14ac:dyDescent="0.3">
      <c r="A43" s="522" t="s">
        <v>122</v>
      </c>
      <c r="B43" s="320">
        <v>0.03</v>
      </c>
      <c r="C43" s="82" t="s">
        <v>67</v>
      </c>
      <c r="D43" s="83">
        <v>0.02</v>
      </c>
      <c r="E43" s="83">
        <v>0.1</v>
      </c>
      <c r="F43" s="83">
        <v>0.1</v>
      </c>
      <c r="G43" s="83">
        <v>0.1</v>
      </c>
      <c r="H43" s="83">
        <v>0.1</v>
      </c>
      <c r="I43" s="83">
        <v>0.09</v>
      </c>
      <c r="J43" s="83">
        <v>0.09</v>
      </c>
      <c r="K43" s="83">
        <v>0.09</v>
      </c>
      <c r="L43" s="83">
        <v>0.09</v>
      </c>
      <c r="M43" s="83">
        <v>0.09</v>
      </c>
      <c r="N43" s="83">
        <v>0.09</v>
      </c>
      <c r="O43" s="83">
        <v>0.04</v>
      </c>
      <c r="P43" s="84">
        <f>SUM(D43:O43)</f>
        <v>0.99999999999999989</v>
      </c>
      <c r="Q43" s="366" t="s">
        <v>254</v>
      </c>
      <c r="R43" s="367"/>
      <c r="S43" s="367"/>
      <c r="T43" s="367"/>
      <c r="U43" s="367"/>
      <c r="V43" s="367"/>
      <c r="W43" s="367"/>
      <c r="X43" s="367"/>
      <c r="Y43" s="367"/>
      <c r="Z43" s="367"/>
      <c r="AA43" s="367"/>
      <c r="AB43" s="368"/>
      <c r="AC43" s="124"/>
      <c r="AE43" s="202"/>
      <c r="AF43" s="202"/>
      <c r="AG43" s="202"/>
      <c r="AH43" s="202"/>
      <c r="AI43" s="202"/>
      <c r="AJ43" s="202"/>
      <c r="AK43" s="202"/>
      <c r="AL43" s="202"/>
      <c r="AM43" s="202"/>
      <c r="AN43" s="198"/>
    </row>
    <row r="44" spans="1:40" ht="42" customHeight="1" x14ac:dyDescent="0.3">
      <c r="A44" s="523"/>
      <c r="B44" s="320"/>
      <c r="C44" s="85" t="s">
        <v>68</v>
      </c>
      <c r="D44" s="86">
        <v>0.02</v>
      </c>
      <c r="E44" s="86">
        <v>0.1</v>
      </c>
      <c r="F44" s="86">
        <v>0.1</v>
      </c>
      <c r="G44" s="86">
        <v>0.1</v>
      </c>
      <c r="H44" s="86">
        <v>0.1</v>
      </c>
      <c r="I44" s="86">
        <v>0.09</v>
      </c>
      <c r="J44" s="86">
        <v>0.09</v>
      </c>
      <c r="K44" s="86">
        <v>0.09</v>
      </c>
      <c r="L44" s="86">
        <v>0.09</v>
      </c>
      <c r="M44" s="86">
        <v>0.09</v>
      </c>
      <c r="N44" s="86">
        <v>0.09</v>
      </c>
      <c r="O44" s="86">
        <v>0.04</v>
      </c>
      <c r="P44" s="87">
        <f t="shared" si="1"/>
        <v>0.99999999999999989</v>
      </c>
      <c r="Q44" s="369"/>
      <c r="R44" s="370"/>
      <c r="S44" s="370"/>
      <c r="T44" s="370"/>
      <c r="U44" s="370"/>
      <c r="V44" s="370"/>
      <c r="W44" s="370"/>
      <c r="X44" s="370"/>
      <c r="Y44" s="370"/>
      <c r="Z44" s="370"/>
      <c r="AA44" s="370"/>
      <c r="AB44" s="371"/>
      <c r="AC44" s="124"/>
      <c r="AE44" s="198"/>
      <c r="AF44" s="198"/>
      <c r="AG44" s="198"/>
      <c r="AH44" s="198"/>
      <c r="AI44" s="198"/>
      <c r="AJ44" s="198"/>
      <c r="AK44" s="198"/>
      <c r="AL44" s="198"/>
      <c r="AM44" s="198"/>
      <c r="AN44" s="198"/>
    </row>
    <row r="45" spans="1:40" ht="42" customHeight="1" thickBot="1" x14ac:dyDescent="0.35">
      <c r="A45" s="527" t="s">
        <v>123</v>
      </c>
      <c r="B45" s="528"/>
      <c r="C45" s="225"/>
      <c r="D45" s="227">
        <v>0</v>
      </c>
      <c r="E45" s="227">
        <v>1</v>
      </c>
      <c r="F45" s="227">
        <v>1</v>
      </c>
      <c r="G45" s="227">
        <v>1</v>
      </c>
      <c r="H45" s="227">
        <v>1</v>
      </c>
      <c r="I45" s="227">
        <v>1</v>
      </c>
      <c r="J45" s="227">
        <v>1</v>
      </c>
      <c r="K45" s="227">
        <v>1</v>
      </c>
      <c r="L45" s="227">
        <v>1</v>
      </c>
      <c r="M45" s="227">
        <v>1</v>
      </c>
      <c r="N45" s="227">
        <v>1</v>
      </c>
      <c r="O45" s="227">
        <v>1</v>
      </c>
      <c r="P45" s="227">
        <f t="shared" si="1"/>
        <v>11</v>
      </c>
      <c r="Q45" s="566"/>
      <c r="R45" s="567"/>
      <c r="S45" s="567"/>
      <c r="T45" s="567"/>
      <c r="U45" s="567"/>
      <c r="V45" s="567"/>
      <c r="W45" s="567"/>
      <c r="X45" s="567"/>
      <c r="Y45" s="567"/>
      <c r="Z45" s="567"/>
      <c r="AA45" s="567"/>
      <c r="AB45" s="568"/>
      <c r="AC45" s="124"/>
      <c r="AE45" s="198"/>
      <c r="AF45" s="198"/>
      <c r="AG45" s="198"/>
      <c r="AH45" s="198"/>
      <c r="AI45" s="198"/>
      <c r="AJ45" s="198"/>
      <c r="AK45" s="198"/>
      <c r="AL45" s="198"/>
      <c r="AM45" s="198"/>
      <c r="AN45" s="198"/>
    </row>
    <row r="46" spans="1:40" ht="17.25" customHeight="1" x14ac:dyDescent="0.25">
      <c r="A46" s="175"/>
      <c r="B46" s="167"/>
      <c r="C46" s="167"/>
      <c r="D46" s="167"/>
      <c r="E46" s="167"/>
      <c r="F46" s="167"/>
      <c r="G46" s="167"/>
      <c r="H46" s="167"/>
      <c r="I46" s="167"/>
      <c r="J46" s="167"/>
      <c r="K46" s="167"/>
      <c r="L46" s="167"/>
      <c r="M46" s="167"/>
      <c r="N46" s="167"/>
      <c r="O46" s="167"/>
      <c r="P46" s="167"/>
      <c r="Q46" s="167"/>
      <c r="R46" s="167"/>
      <c r="S46" s="167"/>
      <c r="T46" s="167"/>
      <c r="U46" s="167"/>
      <c r="V46" s="167"/>
      <c r="W46" s="167"/>
      <c r="X46" s="179"/>
      <c r="Y46" s="167"/>
      <c r="Z46" s="167"/>
      <c r="AA46" s="167"/>
      <c r="AB46" s="168"/>
    </row>
    <row r="47" spans="1:40" ht="27" hidden="1" customHeight="1" x14ac:dyDescent="0.25">
      <c r="A47" s="531" t="s">
        <v>75</v>
      </c>
      <c r="B47" s="335" t="s">
        <v>78</v>
      </c>
      <c r="C47" s="336"/>
      <c r="D47" s="336"/>
      <c r="E47" s="336"/>
      <c r="F47" s="336"/>
      <c r="G47" s="337"/>
      <c r="H47" s="338" t="s">
        <v>77</v>
      </c>
      <c r="I47" s="339"/>
      <c r="J47" s="339"/>
      <c r="K47" s="339"/>
      <c r="L47" s="339"/>
      <c r="M47" s="339"/>
      <c r="N47" s="335" t="s">
        <v>78</v>
      </c>
      <c r="O47" s="336"/>
      <c r="P47" s="336"/>
      <c r="Q47" s="336"/>
      <c r="R47" s="336"/>
      <c r="S47" s="337"/>
      <c r="T47" s="344" t="s">
        <v>79</v>
      </c>
      <c r="U47" s="345"/>
      <c r="V47" s="345"/>
      <c r="W47" s="346"/>
      <c r="X47" s="335" t="s">
        <v>80</v>
      </c>
      <c r="Y47" s="336"/>
      <c r="Z47" s="336"/>
      <c r="AA47" s="336"/>
      <c r="AB47" s="353"/>
    </row>
    <row r="48" spans="1:40" ht="27" hidden="1" customHeight="1" x14ac:dyDescent="0.25">
      <c r="A48" s="532"/>
      <c r="B48" s="70" t="s">
        <v>83</v>
      </c>
      <c r="C48" s="176"/>
      <c r="D48" s="176"/>
      <c r="E48" s="176"/>
      <c r="F48" s="176"/>
      <c r="G48" s="72"/>
      <c r="H48" s="340"/>
      <c r="I48" s="341"/>
      <c r="J48" s="341"/>
      <c r="K48" s="341"/>
      <c r="L48" s="341"/>
      <c r="M48" s="341"/>
      <c r="N48" s="354" t="s">
        <v>83</v>
      </c>
      <c r="O48" s="355"/>
      <c r="P48" s="355"/>
      <c r="Q48" s="355"/>
      <c r="R48" s="355"/>
      <c r="S48" s="356"/>
      <c r="T48" s="347"/>
      <c r="U48" s="348"/>
      <c r="V48" s="348"/>
      <c r="W48" s="349"/>
      <c r="X48" s="354" t="s">
        <v>83</v>
      </c>
      <c r="Y48" s="355"/>
      <c r="Z48" s="355"/>
      <c r="AA48" s="355"/>
      <c r="AB48" s="357"/>
    </row>
    <row r="49" spans="1:28" ht="27" hidden="1" customHeight="1" thickBot="1" x14ac:dyDescent="0.3">
      <c r="A49" s="533"/>
      <c r="B49" s="358" t="s">
        <v>220</v>
      </c>
      <c r="C49" s="359"/>
      <c r="D49" s="359"/>
      <c r="E49" s="359"/>
      <c r="F49" s="359"/>
      <c r="G49" s="360"/>
      <c r="H49" s="342"/>
      <c r="I49" s="343"/>
      <c r="J49" s="343"/>
      <c r="K49" s="343"/>
      <c r="L49" s="343"/>
      <c r="M49" s="343"/>
      <c r="N49" s="358" t="s">
        <v>115</v>
      </c>
      <c r="O49" s="359"/>
      <c r="P49" s="359"/>
      <c r="Q49" s="359"/>
      <c r="R49" s="359"/>
      <c r="S49" s="360"/>
      <c r="T49" s="350"/>
      <c r="U49" s="351"/>
      <c r="V49" s="351"/>
      <c r="W49" s="352"/>
      <c r="X49" s="358" t="s">
        <v>86</v>
      </c>
      <c r="Y49" s="359"/>
      <c r="Z49" s="359"/>
      <c r="AA49" s="359"/>
      <c r="AB49" s="361"/>
    </row>
    <row r="50" spans="1:28" x14ac:dyDescent="0.25">
      <c r="G50" s="205"/>
    </row>
    <row r="54" spans="1:28" s="206" customFormat="1" ht="22.35" customHeight="1" x14ac:dyDescent="0.2">
      <c r="A54" s="313" t="s">
        <v>59</v>
      </c>
      <c r="B54" s="313" t="s">
        <v>60</v>
      </c>
      <c r="C54" s="315" t="s">
        <v>61</v>
      </c>
      <c r="D54" s="316"/>
      <c r="E54" s="316"/>
      <c r="F54" s="316"/>
      <c r="G54" s="316"/>
      <c r="H54" s="316"/>
      <c r="I54" s="316"/>
      <c r="J54" s="316"/>
      <c r="K54" s="316"/>
      <c r="L54" s="316"/>
      <c r="M54" s="316"/>
      <c r="N54" s="316"/>
      <c r="O54" s="316"/>
      <c r="P54" s="317"/>
    </row>
    <row r="55" spans="1:28" s="206" customFormat="1" ht="22.35" customHeight="1" x14ac:dyDescent="0.2">
      <c r="A55" s="314"/>
      <c r="B55" s="314"/>
      <c r="C55" s="118" t="s">
        <v>63</v>
      </c>
      <c r="D55" s="118" t="s">
        <v>87</v>
      </c>
      <c r="E55" s="118" t="s">
        <v>88</v>
      </c>
      <c r="F55" s="118" t="s">
        <v>89</v>
      </c>
      <c r="G55" s="118" t="s">
        <v>90</v>
      </c>
      <c r="H55" s="118" t="s">
        <v>91</v>
      </c>
      <c r="I55" s="118" t="s">
        <v>92</v>
      </c>
      <c r="J55" s="118" t="s">
        <v>93</v>
      </c>
      <c r="K55" s="118" t="s">
        <v>94</v>
      </c>
      <c r="L55" s="118" t="s">
        <v>95</v>
      </c>
      <c r="M55" s="118" t="s">
        <v>96</v>
      </c>
      <c r="N55" s="118" t="s">
        <v>97</v>
      </c>
      <c r="O55" s="118" t="s">
        <v>98</v>
      </c>
      <c r="P55" s="118" t="s">
        <v>64</v>
      </c>
    </row>
    <row r="56" spans="1:28" s="208" customFormat="1" ht="13.15" customHeight="1" x14ac:dyDescent="0.25">
      <c r="A56" s="311" t="str">
        <f>+A34</f>
        <v>16. Realizar atenciones en intervención social que comprenden plan de intervención, asesoría, acompañamiento, enrutamiento y seguimiento a mujeres que realizan actividades sexuales pagadas</v>
      </c>
      <c r="B56" s="311">
        <f>+B34</f>
        <v>0.1</v>
      </c>
      <c r="C56" s="119" t="s">
        <v>67</v>
      </c>
      <c r="D56" s="140">
        <f>+D34*$B$34/$P$34</f>
        <v>8.0000000000000036E-3</v>
      </c>
      <c r="E56" s="140">
        <f t="shared" ref="E56:O56" si="2">+E34*$B$34/$P$34</f>
        <v>9.0000000000000028E-3</v>
      </c>
      <c r="F56" s="140">
        <f t="shared" si="2"/>
        <v>9.0000000000000028E-3</v>
      </c>
      <c r="G56" s="140">
        <f t="shared" si="2"/>
        <v>9.0000000000000028E-3</v>
      </c>
      <c r="H56" s="140">
        <f t="shared" si="2"/>
        <v>9.0000000000000028E-3</v>
      </c>
      <c r="I56" s="140">
        <f t="shared" si="2"/>
        <v>8.0000000000000036E-3</v>
      </c>
      <c r="J56" s="140">
        <f t="shared" si="2"/>
        <v>8.0000000000000036E-3</v>
      </c>
      <c r="K56" s="140">
        <f t="shared" si="2"/>
        <v>8.0000000000000036E-3</v>
      </c>
      <c r="L56" s="140">
        <f t="shared" si="2"/>
        <v>8.0000000000000036E-3</v>
      </c>
      <c r="M56" s="140">
        <f t="shared" si="2"/>
        <v>8.0000000000000036E-3</v>
      </c>
      <c r="N56" s="140">
        <f t="shared" si="2"/>
        <v>8.0000000000000036E-3</v>
      </c>
      <c r="O56" s="140">
        <f t="shared" si="2"/>
        <v>8.0000000000000036E-3</v>
      </c>
      <c r="P56" s="207">
        <f>SUM(D56:O56)</f>
        <v>0.10000000000000006</v>
      </c>
    </row>
    <row r="57" spans="1:28" s="208" customFormat="1" ht="13.15" customHeight="1" x14ac:dyDescent="0.25">
      <c r="A57" s="312"/>
      <c r="B57" s="312"/>
      <c r="C57" s="120" t="s">
        <v>68</v>
      </c>
      <c r="D57" s="142">
        <f t="shared" ref="D57:O57" si="3">+D35*$B$34/$P$34</f>
        <v>8.0000000000000036E-3</v>
      </c>
      <c r="E57" s="142">
        <f t="shared" si="3"/>
        <v>9.0000000000000028E-3</v>
      </c>
      <c r="F57" s="142">
        <f t="shared" si="3"/>
        <v>9.0000000000000028E-3</v>
      </c>
      <c r="G57" s="142">
        <f t="shared" si="3"/>
        <v>9.0000000000000028E-3</v>
      </c>
      <c r="H57" s="142">
        <f t="shared" si="3"/>
        <v>9.0000000000000028E-3</v>
      </c>
      <c r="I57" s="142">
        <f>+I35*$B$34/$P$34</f>
        <v>8.0000000000000036E-3</v>
      </c>
      <c r="J57" s="142">
        <f>+J35*$B$34/$P$34</f>
        <v>8.0000000000000036E-3</v>
      </c>
      <c r="K57" s="142">
        <f t="shared" si="3"/>
        <v>8.0000000000000036E-3</v>
      </c>
      <c r="L57" s="142">
        <f t="shared" si="3"/>
        <v>8.0000000000000036E-3</v>
      </c>
      <c r="M57" s="142">
        <f t="shared" si="3"/>
        <v>8.0000000000000036E-3</v>
      </c>
      <c r="N57" s="142">
        <f t="shared" si="3"/>
        <v>8.0000000000000036E-3</v>
      </c>
      <c r="O57" s="142">
        <f t="shared" si="3"/>
        <v>8.0000000000000036E-3</v>
      </c>
      <c r="P57" s="209">
        <f t="shared" ref="P57:P63" si="4">SUM(D57:O57)</f>
        <v>0.10000000000000006</v>
      </c>
    </row>
    <row r="58" spans="1:28" s="208" customFormat="1" ht="13.15" customHeight="1" x14ac:dyDescent="0.25">
      <c r="A58" s="311" t="str">
        <f>+A37</f>
        <v>17. Realizar atenciones psicosociales  (valoración, asesoría y seguimiento) a mujeres que realizan actividades sexuales pagadas y sus familias</v>
      </c>
      <c r="B58" s="311">
        <f>+B37</f>
        <v>0.1</v>
      </c>
      <c r="C58" s="119" t="s">
        <v>67</v>
      </c>
      <c r="D58" s="140">
        <f>+D37*$B$37/$P$37</f>
        <v>8.0000000000000036E-3</v>
      </c>
      <c r="E58" s="140">
        <f t="shared" ref="E58:O58" si="5">+E37*$B$37/$P$37</f>
        <v>9.0000000000000028E-3</v>
      </c>
      <c r="F58" s="140">
        <f t="shared" si="5"/>
        <v>9.0000000000000028E-3</v>
      </c>
      <c r="G58" s="140">
        <f t="shared" si="5"/>
        <v>9.0000000000000028E-3</v>
      </c>
      <c r="H58" s="140">
        <f t="shared" si="5"/>
        <v>9.0000000000000028E-3</v>
      </c>
      <c r="I58" s="140">
        <f t="shared" si="5"/>
        <v>8.0000000000000036E-3</v>
      </c>
      <c r="J58" s="140">
        <f t="shared" si="5"/>
        <v>8.0000000000000036E-3</v>
      </c>
      <c r="K58" s="140">
        <f t="shared" si="5"/>
        <v>8.0000000000000036E-3</v>
      </c>
      <c r="L58" s="140">
        <f t="shared" si="5"/>
        <v>8.0000000000000036E-3</v>
      </c>
      <c r="M58" s="140">
        <f t="shared" si="5"/>
        <v>8.0000000000000036E-3</v>
      </c>
      <c r="N58" s="140">
        <f t="shared" si="5"/>
        <v>8.0000000000000036E-3</v>
      </c>
      <c r="O58" s="140">
        <f t="shared" si="5"/>
        <v>8.0000000000000036E-3</v>
      </c>
      <c r="P58" s="207">
        <f t="shared" si="4"/>
        <v>0.10000000000000006</v>
      </c>
    </row>
    <row r="59" spans="1:28" s="208" customFormat="1" ht="13.15" customHeight="1" x14ac:dyDescent="0.25">
      <c r="A59" s="312"/>
      <c r="B59" s="312"/>
      <c r="C59" s="120" t="s">
        <v>68</v>
      </c>
      <c r="D59" s="142">
        <f t="shared" ref="D59:O59" si="6">+D38*$B$37/$P$37</f>
        <v>8.0000000000000036E-3</v>
      </c>
      <c r="E59" s="142">
        <f t="shared" si="6"/>
        <v>9.0000000000000028E-3</v>
      </c>
      <c r="F59" s="142">
        <f t="shared" si="6"/>
        <v>9.0000000000000028E-3</v>
      </c>
      <c r="G59" s="142">
        <f t="shared" si="6"/>
        <v>9.0000000000000028E-3</v>
      </c>
      <c r="H59" s="142">
        <f t="shared" si="6"/>
        <v>9.0000000000000028E-3</v>
      </c>
      <c r="I59" s="142">
        <f t="shared" si="6"/>
        <v>8.0000000000000036E-3</v>
      </c>
      <c r="J59" s="142">
        <f t="shared" si="6"/>
        <v>8.0000000000000036E-3</v>
      </c>
      <c r="K59" s="142">
        <f t="shared" si="6"/>
        <v>8.0000000000000036E-3</v>
      </c>
      <c r="L59" s="142">
        <f t="shared" si="6"/>
        <v>8.0000000000000036E-3</v>
      </c>
      <c r="M59" s="142">
        <f t="shared" si="6"/>
        <v>8.0000000000000036E-3</v>
      </c>
      <c r="N59" s="142">
        <f t="shared" si="6"/>
        <v>8.0000000000000036E-3</v>
      </c>
      <c r="O59" s="142">
        <f t="shared" si="6"/>
        <v>8.0000000000000036E-3</v>
      </c>
      <c r="P59" s="209">
        <f t="shared" si="4"/>
        <v>0.10000000000000006</v>
      </c>
    </row>
    <row r="60" spans="1:28" s="208" customFormat="1" ht="13.15" customHeight="1" x14ac:dyDescent="0.25">
      <c r="A60" s="311" t="str">
        <f>+A40</f>
        <v>18. Realizar atenciones jurídicas a mujeres que realizan actividades sexuales pagadas, que consisten en orientación, asesoría y representación jurídica especializada y llevar casos de intervención o representación judicial, con valoraciones iniciales y  los seguimientos correspondientes a cada caso.</v>
      </c>
      <c r="B60" s="311">
        <f>+B40</f>
        <v>0.1</v>
      </c>
      <c r="C60" s="119" t="s">
        <v>67</v>
      </c>
      <c r="D60" s="140">
        <f>+D40*$B$40/$P$40</f>
        <v>8.0000000000000036E-3</v>
      </c>
      <c r="E60" s="140">
        <f t="shared" ref="E60:O60" si="7">+E40*$B$40/$P$40</f>
        <v>9.0000000000000028E-3</v>
      </c>
      <c r="F60" s="140">
        <f t="shared" si="7"/>
        <v>9.0000000000000028E-3</v>
      </c>
      <c r="G60" s="140">
        <f t="shared" si="7"/>
        <v>9.0000000000000028E-3</v>
      </c>
      <c r="H60" s="140">
        <f t="shared" si="7"/>
        <v>9.0000000000000028E-3</v>
      </c>
      <c r="I60" s="140">
        <f t="shared" si="7"/>
        <v>8.0000000000000036E-3</v>
      </c>
      <c r="J60" s="140">
        <f t="shared" si="7"/>
        <v>8.0000000000000036E-3</v>
      </c>
      <c r="K60" s="140">
        <f t="shared" si="7"/>
        <v>8.0000000000000036E-3</v>
      </c>
      <c r="L60" s="140">
        <f t="shared" si="7"/>
        <v>8.0000000000000036E-3</v>
      </c>
      <c r="M60" s="140">
        <f t="shared" si="7"/>
        <v>8.0000000000000036E-3</v>
      </c>
      <c r="N60" s="140">
        <f t="shared" si="7"/>
        <v>8.0000000000000036E-3</v>
      </c>
      <c r="O60" s="140">
        <f t="shared" si="7"/>
        <v>8.0000000000000036E-3</v>
      </c>
      <c r="P60" s="207">
        <f t="shared" si="4"/>
        <v>0.10000000000000006</v>
      </c>
    </row>
    <row r="61" spans="1:28" s="208" customFormat="1" ht="13.15" customHeight="1" x14ac:dyDescent="0.25">
      <c r="A61" s="312"/>
      <c r="B61" s="312"/>
      <c r="C61" s="120" t="s">
        <v>68</v>
      </c>
      <c r="D61" s="142">
        <f t="shared" ref="D61:O61" si="8">+D41*$B$40/$P$40</f>
        <v>8.0000000000000036E-3</v>
      </c>
      <c r="E61" s="142">
        <f t="shared" si="8"/>
        <v>9.0000000000000028E-3</v>
      </c>
      <c r="F61" s="142">
        <f t="shared" si="8"/>
        <v>9.0000000000000028E-3</v>
      </c>
      <c r="G61" s="142">
        <f t="shared" si="8"/>
        <v>9.0000000000000028E-3</v>
      </c>
      <c r="H61" s="142">
        <f t="shared" si="8"/>
        <v>9.0000000000000028E-3</v>
      </c>
      <c r="I61" s="142">
        <f t="shared" si="8"/>
        <v>8.0000000000000036E-3</v>
      </c>
      <c r="J61" s="142">
        <f t="shared" si="8"/>
        <v>8.0000000000000036E-3</v>
      </c>
      <c r="K61" s="142">
        <f t="shared" si="8"/>
        <v>8.0000000000000036E-3</v>
      </c>
      <c r="L61" s="142">
        <f t="shared" si="8"/>
        <v>8.0000000000000036E-3</v>
      </c>
      <c r="M61" s="142">
        <f t="shared" si="8"/>
        <v>8.0000000000000036E-3</v>
      </c>
      <c r="N61" s="142">
        <f t="shared" si="8"/>
        <v>8.0000000000000036E-3</v>
      </c>
      <c r="O61" s="142">
        <f t="shared" si="8"/>
        <v>8.0000000000000036E-3</v>
      </c>
      <c r="P61" s="209">
        <f t="shared" si="4"/>
        <v>0.10000000000000006</v>
      </c>
    </row>
    <row r="62" spans="1:28" s="208" customFormat="1" ht="13.15" customHeight="1" x14ac:dyDescent="0.25">
      <c r="A62" s="311" t="str">
        <f>+A43</f>
        <v>19. Generar y divulgar información de los sitios, dinámicas y contextos de las actividades sexuales pagadas en Bogotá</v>
      </c>
      <c r="B62" s="311">
        <f>+B43</f>
        <v>0.03</v>
      </c>
      <c r="C62" s="119" t="s">
        <v>67</v>
      </c>
      <c r="D62" s="140">
        <f>+D43*$B$43/$P$43</f>
        <v>6.0000000000000006E-4</v>
      </c>
      <c r="E62" s="140">
        <f t="shared" ref="E62:O62" si="9">+E43*$B$43/$P$43</f>
        <v>3.0000000000000005E-3</v>
      </c>
      <c r="F62" s="140">
        <f t="shared" si="9"/>
        <v>3.0000000000000005E-3</v>
      </c>
      <c r="G62" s="140">
        <f t="shared" si="9"/>
        <v>3.0000000000000005E-3</v>
      </c>
      <c r="H62" s="140">
        <f t="shared" si="9"/>
        <v>3.0000000000000005E-3</v>
      </c>
      <c r="I62" s="140">
        <f t="shared" si="9"/>
        <v>2.7000000000000001E-3</v>
      </c>
      <c r="J62" s="140">
        <f t="shared" si="9"/>
        <v>2.7000000000000001E-3</v>
      </c>
      <c r="K62" s="140">
        <f t="shared" si="9"/>
        <v>2.7000000000000001E-3</v>
      </c>
      <c r="L62" s="140">
        <f t="shared" si="9"/>
        <v>2.7000000000000001E-3</v>
      </c>
      <c r="M62" s="140">
        <f t="shared" si="9"/>
        <v>2.7000000000000001E-3</v>
      </c>
      <c r="N62" s="140">
        <f t="shared" si="9"/>
        <v>2.7000000000000001E-3</v>
      </c>
      <c r="O62" s="140">
        <f t="shared" si="9"/>
        <v>1.2000000000000001E-3</v>
      </c>
      <c r="P62" s="207">
        <f t="shared" si="4"/>
        <v>3.0000000000000009E-2</v>
      </c>
    </row>
    <row r="63" spans="1:28" s="208" customFormat="1" ht="13.15" customHeight="1" x14ac:dyDescent="0.25">
      <c r="A63" s="312"/>
      <c r="B63" s="312"/>
      <c r="C63" s="120" t="s">
        <v>68</v>
      </c>
      <c r="D63" s="142">
        <f t="shared" ref="D63:O63" si="10">+D44*$B$43/$P$43</f>
        <v>6.0000000000000006E-4</v>
      </c>
      <c r="E63" s="142">
        <f t="shared" si="10"/>
        <v>3.0000000000000005E-3</v>
      </c>
      <c r="F63" s="142">
        <f t="shared" si="10"/>
        <v>3.0000000000000005E-3</v>
      </c>
      <c r="G63" s="142">
        <f t="shared" si="10"/>
        <v>3.0000000000000005E-3</v>
      </c>
      <c r="H63" s="142">
        <f t="shared" si="10"/>
        <v>3.0000000000000005E-3</v>
      </c>
      <c r="I63" s="142">
        <f t="shared" si="10"/>
        <v>2.7000000000000001E-3</v>
      </c>
      <c r="J63" s="142">
        <f t="shared" si="10"/>
        <v>2.7000000000000001E-3</v>
      </c>
      <c r="K63" s="142">
        <f t="shared" si="10"/>
        <v>2.7000000000000001E-3</v>
      </c>
      <c r="L63" s="142">
        <f t="shared" si="10"/>
        <v>2.7000000000000001E-3</v>
      </c>
      <c r="M63" s="142">
        <f t="shared" si="10"/>
        <v>2.7000000000000001E-3</v>
      </c>
      <c r="N63" s="142">
        <f t="shared" si="10"/>
        <v>2.7000000000000001E-3</v>
      </c>
      <c r="O63" s="142">
        <f t="shared" si="10"/>
        <v>1.2000000000000001E-3</v>
      </c>
      <c r="P63" s="209">
        <f t="shared" si="4"/>
        <v>3.0000000000000009E-2</v>
      </c>
    </row>
    <row r="64" spans="1:28" s="208" customFormat="1" ht="11.25" x14ac:dyDescent="0.25">
      <c r="C64" s="210"/>
      <c r="D64" s="211">
        <f>+D57+D59+D61+D63</f>
        <v>2.4600000000000011E-2</v>
      </c>
      <c r="E64" s="211">
        <f t="shared" ref="E64:O64" si="11">+E57+E59+E61+E63</f>
        <v>3.0000000000000009E-2</v>
      </c>
      <c r="F64" s="211">
        <f t="shared" si="11"/>
        <v>3.0000000000000009E-2</v>
      </c>
      <c r="G64" s="211">
        <f t="shared" si="11"/>
        <v>3.0000000000000009E-2</v>
      </c>
      <c r="H64" s="211">
        <f t="shared" si="11"/>
        <v>3.0000000000000009E-2</v>
      </c>
      <c r="I64" s="211">
        <f t="shared" si="11"/>
        <v>2.6700000000000012E-2</v>
      </c>
      <c r="J64" s="211">
        <f t="shared" si="11"/>
        <v>2.6700000000000012E-2</v>
      </c>
      <c r="K64" s="211">
        <f t="shared" si="11"/>
        <v>2.6700000000000012E-2</v>
      </c>
      <c r="L64" s="211">
        <f t="shared" si="11"/>
        <v>2.6700000000000012E-2</v>
      </c>
      <c r="M64" s="211">
        <f t="shared" si="11"/>
        <v>2.6700000000000012E-2</v>
      </c>
      <c r="N64" s="211">
        <f t="shared" si="11"/>
        <v>2.6700000000000012E-2</v>
      </c>
      <c r="O64" s="211">
        <f t="shared" si="11"/>
        <v>2.5200000000000011E-2</v>
      </c>
      <c r="P64" s="211">
        <f>+P57+P59+P61+P63</f>
        <v>0.33000000000000018</v>
      </c>
    </row>
    <row r="65" spans="3:17" s="212" customFormat="1" ht="12.75" x14ac:dyDescent="0.2">
      <c r="C65" s="121" t="s">
        <v>99</v>
      </c>
      <c r="D65" s="141">
        <f>+D64*$C$30/$B$30</f>
        <v>7.4545454545454568E-2</v>
      </c>
      <c r="E65" s="141">
        <f t="shared" ref="E65:O65" si="12">+E64*$C$30/$B$30</f>
        <v>9.0909090909090912E-2</v>
      </c>
      <c r="F65" s="141">
        <f t="shared" si="12"/>
        <v>9.0909090909090912E-2</v>
      </c>
      <c r="G65" s="141">
        <f t="shared" si="12"/>
        <v>9.0909090909090912E-2</v>
      </c>
      <c r="H65" s="141">
        <f t="shared" si="12"/>
        <v>9.0909090909090912E-2</v>
      </c>
      <c r="I65" s="141">
        <f t="shared" si="12"/>
        <v>8.090909090909093E-2</v>
      </c>
      <c r="J65" s="141">
        <f t="shared" si="12"/>
        <v>8.090909090909093E-2</v>
      </c>
      <c r="K65" s="141">
        <f t="shared" si="12"/>
        <v>8.090909090909093E-2</v>
      </c>
      <c r="L65" s="141">
        <f t="shared" si="12"/>
        <v>8.090909090909093E-2</v>
      </c>
      <c r="M65" s="141">
        <f t="shared" si="12"/>
        <v>8.090909090909093E-2</v>
      </c>
      <c r="N65" s="141">
        <f t="shared" si="12"/>
        <v>8.090909090909093E-2</v>
      </c>
      <c r="O65" s="141">
        <f t="shared" si="12"/>
        <v>7.6363636363636384E-2</v>
      </c>
      <c r="P65" s="127">
        <f>SUM(D65:O65)</f>
        <v>1.0000000000000002</v>
      </c>
      <c r="Q65" s="187"/>
    </row>
  </sheetData>
  <mergeCells count="123">
    <mergeCell ref="A60:A61"/>
    <mergeCell ref="B60:B61"/>
    <mergeCell ref="A62:A63"/>
    <mergeCell ref="B62:B63"/>
    <mergeCell ref="A54:A55"/>
    <mergeCell ref="B54:B55"/>
    <mergeCell ref="C54:P54"/>
    <mergeCell ref="A56:A57"/>
    <mergeCell ref="B56:B57"/>
    <mergeCell ref="A58:A59"/>
    <mergeCell ref="B58:B59"/>
    <mergeCell ref="A1:A4"/>
    <mergeCell ref="B1:Y1"/>
    <mergeCell ref="Z1:AB1"/>
    <mergeCell ref="B2:Y2"/>
    <mergeCell ref="Z2:AB2"/>
    <mergeCell ref="B3:Y4"/>
    <mergeCell ref="Z3:AB3"/>
    <mergeCell ref="Z4:AB4"/>
    <mergeCell ref="A7:B9"/>
    <mergeCell ref="C7:K9"/>
    <mergeCell ref="R7:T9"/>
    <mergeCell ref="U7:V9"/>
    <mergeCell ref="W7:X9"/>
    <mergeCell ref="Y7:Z7"/>
    <mergeCell ref="AA7:AB7"/>
    <mergeCell ref="Y8:Z8"/>
    <mergeCell ref="AA8:AB8"/>
    <mergeCell ref="Y9:Z9"/>
    <mergeCell ref="AA9:AB9"/>
    <mergeCell ref="A11:B11"/>
    <mergeCell ref="C11:K11"/>
    <mergeCell ref="M11:Q11"/>
    <mergeCell ref="R11:V11"/>
    <mergeCell ref="W11:X11"/>
    <mergeCell ref="Y11:AB11"/>
    <mergeCell ref="C12:Z12"/>
    <mergeCell ref="A13:B13"/>
    <mergeCell ref="C13:Q13"/>
    <mergeCell ref="S13:T13"/>
    <mergeCell ref="V13:Y13"/>
    <mergeCell ref="AA13:AB13"/>
    <mergeCell ref="A15:B16"/>
    <mergeCell ref="D15:E15"/>
    <mergeCell ref="F15:G15"/>
    <mergeCell ref="H15:I15"/>
    <mergeCell ref="Q15:AB15"/>
    <mergeCell ref="D16:E16"/>
    <mergeCell ref="F16:G16"/>
    <mergeCell ref="H16:I16"/>
    <mergeCell ref="Q16:V16"/>
    <mergeCell ref="W16:AB16"/>
    <mergeCell ref="Q17:S17"/>
    <mergeCell ref="T17:V17"/>
    <mergeCell ref="W17:Y17"/>
    <mergeCell ref="Z17:AB17"/>
    <mergeCell ref="Q18:S18"/>
    <mergeCell ref="T18:V18"/>
    <mergeCell ref="W18:Y18"/>
    <mergeCell ref="Z18:AB18"/>
    <mergeCell ref="A20:AB20"/>
    <mergeCell ref="A21:A22"/>
    <mergeCell ref="B21:C22"/>
    <mergeCell ref="D21:O21"/>
    <mergeCell ref="P21:P22"/>
    <mergeCell ref="Q21:AB22"/>
    <mergeCell ref="D22:F22"/>
    <mergeCell ref="G22:I22"/>
    <mergeCell ref="J22:L22"/>
    <mergeCell ref="M22:O22"/>
    <mergeCell ref="A23:A26"/>
    <mergeCell ref="B23:C26"/>
    <mergeCell ref="D23:F26"/>
    <mergeCell ref="G23:I26"/>
    <mergeCell ref="J23:L26"/>
    <mergeCell ref="M23:O26"/>
    <mergeCell ref="Q33:AB33"/>
    <mergeCell ref="P23:P26"/>
    <mergeCell ref="Q23:AB26"/>
    <mergeCell ref="A27:AB27"/>
    <mergeCell ref="A28:A29"/>
    <mergeCell ref="B28:B29"/>
    <mergeCell ref="C28:C29"/>
    <mergeCell ref="D28:P28"/>
    <mergeCell ref="Q28:AB28"/>
    <mergeCell ref="Q29:T29"/>
    <mergeCell ref="A34:A35"/>
    <mergeCell ref="B34:B35"/>
    <mergeCell ref="Q34:AB36"/>
    <mergeCell ref="A36:B36"/>
    <mergeCell ref="A37:A38"/>
    <mergeCell ref="B37:B38"/>
    <mergeCell ref="Q37:AB39"/>
    <mergeCell ref="A39:B39"/>
    <mergeCell ref="Y29:AB29"/>
    <mergeCell ref="Q30:T30"/>
    <mergeCell ref="U30:X30"/>
    <mergeCell ref="Y30:AB30"/>
    <mergeCell ref="A31:AB31"/>
    <mergeCell ref="A32:A33"/>
    <mergeCell ref="B32:B33"/>
    <mergeCell ref="C32:P32"/>
    <mergeCell ref="Q32:AB32"/>
    <mergeCell ref="U29:X29"/>
    <mergeCell ref="B47:G47"/>
    <mergeCell ref="H47:M49"/>
    <mergeCell ref="N47:S47"/>
    <mergeCell ref="T47:W49"/>
    <mergeCell ref="X47:AB47"/>
    <mergeCell ref="A40:A41"/>
    <mergeCell ref="B40:B41"/>
    <mergeCell ref="Q40:AB42"/>
    <mergeCell ref="A42:B42"/>
    <mergeCell ref="A43:A44"/>
    <mergeCell ref="N48:S48"/>
    <mergeCell ref="X48:AB48"/>
    <mergeCell ref="B49:G49"/>
    <mergeCell ref="N49:S49"/>
    <mergeCell ref="X49:AB49"/>
    <mergeCell ref="A47:A49"/>
    <mergeCell ref="B43:B44"/>
    <mergeCell ref="Q43:AB45"/>
    <mergeCell ref="A45:B45"/>
  </mergeCells>
  <dataValidations count="2">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30:AB30 Q34:AB45">
      <formula1>2000</formula1>
    </dataValidation>
  </dataValidations>
  <printOptions horizontalCentered="1"/>
  <pageMargins left="0.19685039370078741" right="0.19685039370078741" top="0.19685039370078741" bottom="0.19685039370078741" header="0" footer="0"/>
  <pageSetup paperSize="41" scale="44" fitToHeight="0" orientation="landscape" r:id="rId1"/>
  <rowBreaks count="2" manualBreakCount="2">
    <brk id="36" max="27" man="1"/>
    <brk id="46" max="2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N70"/>
  <sheetViews>
    <sheetView view="pageBreakPreview" topLeftCell="A28" zoomScale="75" zoomScaleNormal="75" zoomScaleSheetLayoutView="75" workbookViewId="0">
      <selection activeCell="A28" sqref="A28:A29"/>
    </sheetView>
  </sheetViews>
  <sheetFormatPr baseColWidth="10" defaultColWidth="11.42578125" defaultRowHeight="15" x14ac:dyDescent="0.25"/>
  <cols>
    <col min="1" max="1" width="38.42578125" style="183" customWidth="1"/>
    <col min="2" max="2" width="18.28515625" style="183" customWidth="1"/>
    <col min="3" max="3" width="17.42578125" style="183" customWidth="1"/>
    <col min="4" max="6" width="7" style="183" customWidth="1"/>
    <col min="7" max="15" width="7.7109375" style="183" customWidth="1"/>
    <col min="16" max="16" width="11.140625" style="183" customWidth="1"/>
    <col min="17" max="17" width="11.42578125" style="183"/>
    <col min="18" max="18" width="7.42578125" style="183" customWidth="1"/>
    <col min="19" max="20" width="11.42578125" style="183"/>
    <col min="21" max="21" width="13" style="183" customWidth="1"/>
    <col min="22" max="22" width="7.85546875" style="183" customWidth="1"/>
    <col min="23" max="23" width="9.140625" style="183" customWidth="1"/>
    <col min="24" max="24" width="11.42578125" style="183" customWidth="1"/>
    <col min="25" max="25" width="9.7109375" style="183" customWidth="1"/>
    <col min="26" max="26" width="12.85546875" style="183" customWidth="1"/>
    <col min="27" max="27" width="6.28515625" style="183" customWidth="1"/>
    <col min="28" max="28" width="11.7109375" style="183" customWidth="1"/>
    <col min="29" max="29" width="8.28515625" style="183" bestFit="1" customWidth="1"/>
    <col min="30" max="30" width="22.85546875" style="183" customWidth="1"/>
    <col min="31" max="31" width="18.42578125" style="183" bestFit="1" customWidth="1"/>
    <col min="32" max="32" width="8.42578125" style="183" customWidth="1"/>
    <col min="33" max="33" width="18.42578125" style="183" bestFit="1" customWidth="1"/>
    <col min="34" max="34" width="5.7109375" style="183" customWidth="1"/>
    <col min="35" max="35" width="18.42578125" style="183" bestFit="1" customWidth="1"/>
    <col min="36" max="36" width="4.7109375" style="183" customWidth="1"/>
    <col min="37" max="37" width="23" style="183" bestFit="1" customWidth="1"/>
    <col min="38" max="38" width="11.42578125" style="183"/>
    <col min="39" max="39" width="18.42578125" style="183" bestFit="1" customWidth="1"/>
    <col min="40" max="40" width="16.140625" style="183" customWidth="1"/>
    <col min="41" max="16384" width="11.42578125" style="183"/>
  </cols>
  <sheetData>
    <row r="1" spans="1:40" ht="32.25" customHeight="1" x14ac:dyDescent="0.25">
      <c r="A1" s="471"/>
      <c r="B1" s="474" t="s">
        <v>0</v>
      </c>
      <c r="C1" s="475"/>
      <c r="D1" s="475"/>
      <c r="E1" s="475"/>
      <c r="F1" s="475"/>
      <c r="G1" s="475"/>
      <c r="H1" s="475"/>
      <c r="I1" s="475"/>
      <c r="J1" s="475"/>
      <c r="K1" s="475"/>
      <c r="L1" s="475"/>
      <c r="M1" s="475"/>
      <c r="N1" s="475"/>
      <c r="O1" s="475"/>
      <c r="P1" s="475"/>
      <c r="Q1" s="475"/>
      <c r="R1" s="475"/>
      <c r="S1" s="475"/>
      <c r="T1" s="475"/>
      <c r="U1" s="475"/>
      <c r="V1" s="475"/>
      <c r="W1" s="475"/>
      <c r="X1" s="475"/>
      <c r="Y1" s="476"/>
      <c r="Z1" s="477" t="s">
        <v>1</v>
      </c>
      <c r="AA1" s="478"/>
      <c r="AB1" s="479"/>
    </row>
    <row r="2" spans="1:40" ht="30.75" customHeight="1" x14ac:dyDescent="0.25">
      <c r="A2" s="472"/>
      <c r="B2" s="480" t="s">
        <v>2</v>
      </c>
      <c r="C2" s="481"/>
      <c r="D2" s="481"/>
      <c r="E2" s="481"/>
      <c r="F2" s="481"/>
      <c r="G2" s="481"/>
      <c r="H2" s="481"/>
      <c r="I2" s="481"/>
      <c r="J2" s="481"/>
      <c r="K2" s="481"/>
      <c r="L2" s="481"/>
      <c r="M2" s="481"/>
      <c r="N2" s="481"/>
      <c r="O2" s="481"/>
      <c r="P2" s="481"/>
      <c r="Q2" s="481"/>
      <c r="R2" s="481"/>
      <c r="S2" s="481"/>
      <c r="T2" s="481"/>
      <c r="U2" s="481"/>
      <c r="V2" s="481"/>
      <c r="W2" s="481"/>
      <c r="X2" s="481"/>
      <c r="Y2" s="482"/>
      <c r="Z2" s="483" t="s">
        <v>3</v>
      </c>
      <c r="AA2" s="484"/>
      <c r="AB2" s="485"/>
    </row>
    <row r="3" spans="1:40" ht="24" customHeight="1" x14ac:dyDescent="0.25">
      <c r="A3" s="472"/>
      <c r="B3" s="486" t="s">
        <v>4</v>
      </c>
      <c r="C3" s="487"/>
      <c r="D3" s="487"/>
      <c r="E3" s="487"/>
      <c r="F3" s="487"/>
      <c r="G3" s="487"/>
      <c r="H3" s="487"/>
      <c r="I3" s="487"/>
      <c r="J3" s="487"/>
      <c r="K3" s="487"/>
      <c r="L3" s="487"/>
      <c r="M3" s="487"/>
      <c r="N3" s="487"/>
      <c r="O3" s="487"/>
      <c r="P3" s="487"/>
      <c r="Q3" s="487"/>
      <c r="R3" s="487"/>
      <c r="S3" s="487"/>
      <c r="T3" s="487"/>
      <c r="U3" s="487"/>
      <c r="V3" s="487"/>
      <c r="W3" s="487"/>
      <c r="X3" s="487"/>
      <c r="Y3" s="488"/>
      <c r="Z3" s="483" t="s">
        <v>5</v>
      </c>
      <c r="AA3" s="484"/>
      <c r="AB3" s="485"/>
    </row>
    <row r="4" spans="1:40" ht="15.75" customHeight="1" thickBot="1" x14ac:dyDescent="0.3">
      <c r="A4" s="473"/>
      <c r="B4" s="489"/>
      <c r="C4" s="490"/>
      <c r="D4" s="490"/>
      <c r="E4" s="490"/>
      <c r="F4" s="490"/>
      <c r="G4" s="490"/>
      <c r="H4" s="490"/>
      <c r="I4" s="490"/>
      <c r="J4" s="490"/>
      <c r="K4" s="490"/>
      <c r="L4" s="490"/>
      <c r="M4" s="490"/>
      <c r="N4" s="490"/>
      <c r="O4" s="490"/>
      <c r="P4" s="490"/>
      <c r="Q4" s="490"/>
      <c r="R4" s="490"/>
      <c r="S4" s="490"/>
      <c r="T4" s="490"/>
      <c r="U4" s="490"/>
      <c r="V4" s="490"/>
      <c r="W4" s="490"/>
      <c r="X4" s="490"/>
      <c r="Y4" s="491"/>
      <c r="Z4" s="550" t="s">
        <v>6</v>
      </c>
      <c r="AA4" s="551"/>
      <c r="AB4" s="552"/>
    </row>
    <row r="5" spans="1:40" ht="9" customHeight="1" thickBot="1" x14ac:dyDescent="0.3">
      <c r="A5" s="160"/>
      <c r="B5" s="161"/>
      <c r="C5" s="162"/>
      <c r="D5" s="235"/>
      <c r="E5" s="235"/>
      <c r="F5" s="235"/>
      <c r="G5" s="235"/>
      <c r="H5" s="235"/>
      <c r="I5" s="235"/>
      <c r="J5" s="235"/>
      <c r="K5" s="235"/>
      <c r="L5" s="235"/>
      <c r="M5" s="235"/>
      <c r="N5" s="235"/>
      <c r="O5" s="235"/>
      <c r="P5" s="235"/>
      <c r="Q5" s="235"/>
      <c r="R5" s="235"/>
      <c r="S5" s="235"/>
      <c r="T5" s="235"/>
      <c r="U5" s="235"/>
      <c r="V5" s="235"/>
      <c r="W5" s="235"/>
      <c r="X5" s="235"/>
      <c r="Y5" s="235"/>
      <c r="Z5" s="163"/>
      <c r="AA5" s="164"/>
      <c r="AB5" s="165"/>
    </row>
    <row r="6" spans="1:40" ht="9" customHeight="1" thickBot="1" x14ac:dyDescent="0.3">
      <c r="A6" s="166"/>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167"/>
      <c r="AB6" s="168"/>
    </row>
    <row r="7" spans="1:40" s="301" customFormat="1" ht="12.75" x14ac:dyDescent="0.2">
      <c r="A7" s="553" t="s">
        <v>7</v>
      </c>
      <c r="B7" s="496"/>
      <c r="C7" s="501" t="s">
        <v>8</v>
      </c>
      <c r="D7" s="502"/>
      <c r="E7" s="502"/>
      <c r="F7" s="502"/>
      <c r="G7" s="502"/>
      <c r="H7" s="502"/>
      <c r="I7" s="502"/>
      <c r="J7" s="502"/>
      <c r="K7" s="496"/>
      <c r="L7" s="184"/>
      <c r="M7" s="185"/>
      <c r="N7" s="185"/>
      <c r="O7" s="185"/>
      <c r="P7" s="185"/>
      <c r="Q7" s="186"/>
      <c r="R7" s="505" t="s">
        <v>9</v>
      </c>
      <c r="S7" s="502"/>
      <c r="T7" s="496"/>
      <c r="U7" s="506">
        <v>44564</v>
      </c>
      <c r="V7" s="507"/>
      <c r="W7" s="505" t="s">
        <v>10</v>
      </c>
      <c r="X7" s="496"/>
      <c r="Y7" s="557" t="s">
        <v>11</v>
      </c>
      <c r="Z7" s="513"/>
      <c r="AA7" s="558"/>
      <c r="AB7" s="559"/>
      <c r="AC7" s="187"/>
      <c r="AD7" s="187"/>
      <c r="AE7" s="187"/>
      <c r="AF7" s="187"/>
      <c r="AG7" s="187"/>
      <c r="AH7" s="187"/>
      <c r="AI7" s="187"/>
      <c r="AJ7" s="187"/>
      <c r="AK7" s="187"/>
      <c r="AL7" s="187"/>
      <c r="AM7" s="187"/>
      <c r="AN7" s="187"/>
    </row>
    <row r="8" spans="1:40" s="301" customFormat="1" ht="12.75" x14ac:dyDescent="0.2">
      <c r="A8" s="554"/>
      <c r="B8" s="498"/>
      <c r="C8" s="497"/>
      <c r="D8" s="556"/>
      <c r="E8" s="556"/>
      <c r="F8" s="556"/>
      <c r="G8" s="556"/>
      <c r="H8" s="556"/>
      <c r="I8" s="556"/>
      <c r="J8" s="556"/>
      <c r="K8" s="498"/>
      <c r="L8" s="184"/>
      <c r="M8" s="185"/>
      <c r="N8" s="185"/>
      <c r="O8" s="185"/>
      <c r="P8" s="185"/>
      <c r="Q8" s="186"/>
      <c r="R8" s="497"/>
      <c r="S8" s="556"/>
      <c r="T8" s="498"/>
      <c r="U8" s="508"/>
      <c r="V8" s="509"/>
      <c r="W8" s="497"/>
      <c r="X8" s="498"/>
      <c r="Y8" s="560" t="s">
        <v>12</v>
      </c>
      <c r="Z8" s="516"/>
      <c r="AA8" s="561"/>
      <c r="AB8" s="562"/>
      <c r="AC8" s="187"/>
      <c r="AD8" s="187"/>
      <c r="AE8" s="187"/>
      <c r="AF8" s="187"/>
      <c r="AG8" s="187"/>
      <c r="AH8" s="187"/>
      <c r="AI8" s="187"/>
      <c r="AJ8" s="187"/>
      <c r="AK8" s="187"/>
      <c r="AL8" s="187"/>
      <c r="AM8" s="187"/>
      <c r="AN8" s="187"/>
    </row>
    <row r="9" spans="1:40" s="301" customFormat="1" ht="13.5" thickBot="1" x14ac:dyDescent="0.25">
      <c r="A9" s="555"/>
      <c r="B9" s="500"/>
      <c r="C9" s="499"/>
      <c r="D9" s="504"/>
      <c r="E9" s="504"/>
      <c r="F9" s="504"/>
      <c r="G9" s="504"/>
      <c r="H9" s="504"/>
      <c r="I9" s="504"/>
      <c r="J9" s="504"/>
      <c r="K9" s="500"/>
      <c r="L9" s="184"/>
      <c r="M9" s="185"/>
      <c r="N9" s="185"/>
      <c r="O9" s="185"/>
      <c r="P9" s="185"/>
      <c r="Q9" s="186"/>
      <c r="R9" s="499"/>
      <c r="S9" s="504"/>
      <c r="T9" s="500"/>
      <c r="U9" s="510"/>
      <c r="V9" s="511"/>
      <c r="W9" s="499"/>
      <c r="X9" s="500"/>
      <c r="Y9" s="563" t="s">
        <v>13</v>
      </c>
      <c r="Z9" s="519"/>
      <c r="AA9" s="564" t="s">
        <v>14</v>
      </c>
      <c r="AB9" s="565"/>
      <c r="AC9" s="187"/>
      <c r="AD9" s="187"/>
      <c r="AE9" s="187"/>
      <c r="AF9" s="187"/>
      <c r="AG9" s="187"/>
      <c r="AH9" s="187"/>
      <c r="AI9" s="187"/>
      <c r="AJ9" s="187"/>
      <c r="AK9" s="187"/>
      <c r="AL9" s="187"/>
      <c r="AM9" s="187"/>
      <c r="AN9" s="187"/>
    </row>
    <row r="10" spans="1:40" s="301" customFormat="1" ht="9" customHeight="1" thickBot="1" x14ac:dyDescent="0.25">
      <c r="A10" s="218"/>
      <c r="B10" s="76"/>
      <c r="C10" s="77"/>
      <c r="D10" s="77"/>
      <c r="E10" s="77"/>
      <c r="F10" s="77"/>
      <c r="G10" s="77"/>
      <c r="H10" s="77"/>
      <c r="I10" s="77"/>
      <c r="J10" s="77"/>
      <c r="K10" s="77"/>
      <c r="L10" s="77"/>
      <c r="M10" s="78"/>
      <c r="N10" s="78"/>
      <c r="O10" s="78"/>
      <c r="P10" s="78"/>
      <c r="Q10" s="78"/>
      <c r="R10" s="79"/>
      <c r="S10" s="79"/>
      <c r="T10" s="79"/>
      <c r="U10" s="79"/>
      <c r="V10" s="79"/>
      <c r="W10" s="80"/>
      <c r="X10" s="80"/>
      <c r="Y10" s="80"/>
      <c r="Z10" s="80"/>
      <c r="AA10" s="80"/>
      <c r="AB10" s="223"/>
      <c r="AC10" s="187"/>
      <c r="AD10" s="187"/>
      <c r="AE10" s="187"/>
      <c r="AF10" s="187"/>
      <c r="AG10" s="187"/>
      <c r="AH10" s="187"/>
      <c r="AI10" s="187"/>
      <c r="AJ10" s="187"/>
      <c r="AK10" s="187"/>
      <c r="AL10" s="187"/>
      <c r="AM10" s="187"/>
      <c r="AN10" s="187"/>
    </row>
    <row r="11" spans="1:40" s="301" customFormat="1" ht="39" customHeight="1" thickBot="1" x14ac:dyDescent="0.25">
      <c r="A11" s="548" t="s">
        <v>15</v>
      </c>
      <c r="B11" s="458"/>
      <c r="C11" s="459" t="s">
        <v>16</v>
      </c>
      <c r="D11" s="460"/>
      <c r="E11" s="460"/>
      <c r="F11" s="460"/>
      <c r="G11" s="460"/>
      <c r="H11" s="460"/>
      <c r="I11" s="460"/>
      <c r="J11" s="460"/>
      <c r="K11" s="458"/>
      <c r="L11" s="189"/>
      <c r="M11" s="461" t="s">
        <v>17</v>
      </c>
      <c r="N11" s="460"/>
      <c r="O11" s="460"/>
      <c r="P11" s="460"/>
      <c r="Q11" s="458"/>
      <c r="R11" s="462" t="s">
        <v>18</v>
      </c>
      <c r="S11" s="460"/>
      <c r="T11" s="460"/>
      <c r="U11" s="460"/>
      <c r="V11" s="458"/>
      <c r="W11" s="461" t="s">
        <v>19</v>
      </c>
      <c r="X11" s="458"/>
      <c r="Y11" s="462" t="s">
        <v>20</v>
      </c>
      <c r="Z11" s="460"/>
      <c r="AA11" s="460"/>
      <c r="AB11" s="549"/>
      <c r="AC11" s="187"/>
      <c r="AD11" s="187"/>
      <c r="AE11" s="187"/>
      <c r="AF11" s="187"/>
      <c r="AG11" s="187"/>
      <c r="AH11" s="187"/>
      <c r="AI11" s="187"/>
      <c r="AJ11" s="187"/>
      <c r="AK11" s="187"/>
      <c r="AL11" s="187"/>
      <c r="AM11" s="187"/>
      <c r="AN11" s="187"/>
    </row>
    <row r="12" spans="1:40" ht="9" customHeight="1" thickBot="1" x14ac:dyDescent="0.3">
      <c r="A12" s="169"/>
      <c r="B12" s="170"/>
      <c r="C12" s="463"/>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171"/>
      <c r="AB12" s="172"/>
    </row>
    <row r="13" spans="1:40" s="173" customFormat="1" ht="37.5" customHeight="1" thickBot="1" x14ac:dyDescent="0.3">
      <c r="A13" s="441" t="s">
        <v>21</v>
      </c>
      <c r="B13" s="442"/>
      <c r="C13" s="465" t="s">
        <v>124</v>
      </c>
      <c r="D13" s="466"/>
      <c r="E13" s="466"/>
      <c r="F13" s="466"/>
      <c r="G13" s="466"/>
      <c r="H13" s="466"/>
      <c r="I13" s="466"/>
      <c r="J13" s="466"/>
      <c r="K13" s="466"/>
      <c r="L13" s="466"/>
      <c r="M13" s="466"/>
      <c r="N13" s="466"/>
      <c r="O13" s="466"/>
      <c r="P13" s="466"/>
      <c r="Q13" s="467"/>
      <c r="R13" s="235"/>
      <c r="S13" s="348" t="s">
        <v>23</v>
      </c>
      <c r="T13" s="348"/>
      <c r="U13" s="132">
        <f>+[4]Ponderación!E6</f>
        <v>0.25</v>
      </c>
      <c r="V13" s="468" t="s">
        <v>24</v>
      </c>
      <c r="W13" s="348"/>
      <c r="X13" s="348"/>
      <c r="Y13" s="348"/>
      <c r="Z13" s="235"/>
      <c r="AA13" s="469">
        <f>+[4]Ponderación!D6</f>
        <v>5.4887343483056829E-2</v>
      </c>
      <c r="AB13" s="470"/>
    </row>
    <row r="14" spans="1:40" ht="16.5" customHeight="1" thickBot="1" x14ac:dyDescent="0.3">
      <c r="A14" s="190"/>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192"/>
    </row>
    <row r="15" spans="1:40" ht="24" customHeight="1" thickBot="1" x14ac:dyDescent="0.3">
      <c r="A15" s="441" t="s">
        <v>25</v>
      </c>
      <c r="B15" s="442"/>
      <c r="C15" s="299" t="s">
        <v>26</v>
      </c>
      <c r="D15" s="445" t="s">
        <v>27</v>
      </c>
      <c r="E15" s="446"/>
      <c r="F15" s="445" t="s">
        <v>28</v>
      </c>
      <c r="G15" s="446"/>
      <c r="H15" s="445" t="s">
        <v>29</v>
      </c>
      <c r="I15" s="447"/>
      <c r="J15" s="298"/>
      <c r="K15" s="237"/>
      <c r="L15" s="298"/>
      <c r="M15" s="167"/>
      <c r="N15" s="167"/>
      <c r="O15" s="167"/>
      <c r="P15" s="167"/>
      <c r="Q15" s="448" t="s">
        <v>30</v>
      </c>
      <c r="R15" s="449"/>
      <c r="S15" s="449"/>
      <c r="T15" s="449"/>
      <c r="U15" s="449"/>
      <c r="V15" s="449"/>
      <c r="W15" s="449"/>
      <c r="X15" s="449"/>
      <c r="Y15" s="449"/>
      <c r="Z15" s="449"/>
      <c r="AA15" s="449"/>
      <c r="AB15" s="450"/>
    </row>
    <row r="16" spans="1:40" ht="35.25" customHeight="1" thickBot="1" x14ac:dyDescent="0.3">
      <c r="A16" s="443"/>
      <c r="B16" s="444"/>
      <c r="C16" s="174"/>
      <c r="D16" s="350"/>
      <c r="E16" s="352"/>
      <c r="F16" s="350"/>
      <c r="G16" s="352"/>
      <c r="H16" s="546" t="s">
        <v>14</v>
      </c>
      <c r="I16" s="547"/>
      <c r="J16" s="298"/>
      <c r="K16" s="298"/>
      <c r="L16" s="298"/>
      <c r="M16" s="167"/>
      <c r="N16" s="167"/>
      <c r="O16" s="167"/>
      <c r="P16" s="167"/>
      <c r="Q16" s="452" t="s">
        <v>31</v>
      </c>
      <c r="R16" s="453"/>
      <c r="S16" s="453"/>
      <c r="T16" s="453"/>
      <c r="U16" s="453"/>
      <c r="V16" s="454"/>
      <c r="W16" s="455" t="s">
        <v>32</v>
      </c>
      <c r="X16" s="453"/>
      <c r="Y16" s="453"/>
      <c r="Z16" s="453"/>
      <c r="AA16" s="453"/>
      <c r="AB16" s="456"/>
    </row>
    <row r="17" spans="1:40" ht="27" customHeight="1" x14ac:dyDescent="0.25">
      <c r="A17" s="175"/>
      <c r="B17" s="167"/>
      <c r="C17" s="167"/>
      <c r="D17" s="176"/>
      <c r="E17" s="176"/>
      <c r="F17" s="176"/>
      <c r="G17" s="176"/>
      <c r="H17" s="176"/>
      <c r="I17" s="176"/>
      <c r="J17" s="176"/>
      <c r="K17" s="176"/>
      <c r="L17" s="176"/>
      <c r="M17" s="167"/>
      <c r="N17" s="167"/>
      <c r="O17" s="167"/>
      <c r="P17" s="167"/>
      <c r="Q17" s="427" t="s">
        <v>33</v>
      </c>
      <c r="R17" s="428"/>
      <c r="S17" s="429"/>
      <c r="T17" s="430" t="s">
        <v>34</v>
      </c>
      <c r="U17" s="428"/>
      <c r="V17" s="429"/>
      <c r="W17" s="430" t="s">
        <v>33</v>
      </c>
      <c r="X17" s="428"/>
      <c r="Y17" s="429"/>
      <c r="Z17" s="430" t="s">
        <v>34</v>
      </c>
      <c r="AA17" s="428"/>
      <c r="AB17" s="431"/>
      <c r="AC17" s="217"/>
      <c r="AD17" s="217"/>
    </row>
    <row r="18" spans="1:40" ht="18" customHeight="1" thickBot="1" x14ac:dyDescent="0.3">
      <c r="A18" s="166"/>
      <c r="B18" s="235"/>
      <c r="C18" s="176"/>
      <c r="D18" s="176"/>
      <c r="E18" s="176"/>
      <c r="F18" s="176"/>
      <c r="G18" s="238"/>
      <c r="H18" s="238"/>
      <c r="I18" s="238"/>
      <c r="J18" s="238"/>
      <c r="K18" s="238"/>
      <c r="L18" s="238"/>
      <c r="M18" s="176"/>
      <c r="N18" s="176"/>
      <c r="O18" s="176"/>
      <c r="P18" s="176"/>
      <c r="Q18" s="432">
        <v>3526500</v>
      </c>
      <c r="R18" s="433"/>
      <c r="S18" s="434"/>
      <c r="T18" s="435">
        <v>3526500</v>
      </c>
      <c r="U18" s="433"/>
      <c r="V18" s="434"/>
      <c r="W18" s="435">
        <v>489208185</v>
      </c>
      <c r="X18" s="433"/>
      <c r="Y18" s="434"/>
      <c r="Z18" s="435">
        <v>484805398</v>
      </c>
      <c r="AA18" s="433"/>
      <c r="AB18" s="436"/>
      <c r="AC18" s="304">
        <f>+Z18/W18</f>
        <v>0.9910001771536181</v>
      </c>
      <c r="AD18" s="196"/>
    </row>
    <row r="19" spans="1:40" ht="7.5" customHeight="1" thickBot="1" x14ac:dyDescent="0.3">
      <c r="A19" s="166"/>
      <c r="B19" s="235"/>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67"/>
      <c r="AB19" s="168"/>
    </row>
    <row r="20" spans="1:40" ht="17.25" customHeight="1" x14ac:dyDescent="0.25">
      <c r="A20" s="437" t="s">
        <v>35</v>
      </c>
      <c r="B20" s="438"/>
      <c r="C20" s="439"/>
      <c r="D20" s="439"/>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40"/>
      <c r="AD20" s="216"/>
    </row>
    <row r="21" spans="1:40" ht="15" customHeight="1" x14ac:dyDescent="0.25">
      <c r="A21" s="379" t="s">
        <v>36</v>
      </c>
      <c r="B21" s="423" t="s">
        <v>37</v>
      </c>
      <c r="C21" s="424"/>
      <c r="D21" s="382" t="s">
        <v>38</v>
      </c>
      <c r="E21" s="383"/>
      <c r="F21" s="383"/>
      <c r="G21" s="383"/>
      <c r="H21" s="383"/>
      <c r="I21" s="383"/>
      <c r="J21" s="383"/>
      <c r="K21" s="383"/>
      <c r="L21" s="383"/>
      <c r="M21" s="383"/>
      <c r="N21" s="383"/>
      <c r="O21" s="425"/>
      <c r="P21" s="381" t="s">
        <v>39</v>
      </c>
      <c r="Q21" s="381" t="s">
        <v>40</v>
      </c>
      <c r="R21" s="381"/>
      <c r="S21" s="381"/>
      <c r="T21" s="381"/>
      <c r="U21" s="381"/>
      <c r="V21" s="381"/>
      <c r="W21" s="381"/>
      <c r="X21" s="381"/>
      <c r="Y21" s="381"/>
      <c r="Z21" s="381"/>
      <c r="AA21" s="381"/>
      <c r="AB21" s="426"/>
    </row>
    <row r="22" spans="1:40" ht="27" customHeight="1" x14ac:dyDescent="0.25">
      <c r="A22" s="422"/>
      <c r="B22" s="389"/>
      <c r="C22" s="376"/>
      <c r="D22" s="382" t="s">
        <v>26</v>
      </c>
      <c r="E22" s="383"/>
      <c r="F22" s="425"/>
      <c r="G22" s="382" t="s">
        <v>27</v>
      </c>
      <c r="H22" s="383"/>
      <c r="I22" s="425"/>
      <c r="J22" s="382" t="s">
        <v>28</v>
      </c>
      <c r="K22" s="383"/>
      <c r="L22" s="425"/>
      <c r="M22" s="382" t="s">
        <v>29</v>
      </c>
      <c r="N22" s="383"/>
      <c r="O22" s="425"/>
      <c r="P22" s="425"/>
      <c r="Q22" s="381"/>
      <c r="R22" s="381"/>
      <c r="S22" s="381"/>
      <c r="T22" s="381"/>
      <c r="U22" s="381"/>
      <c r="V22" s="381"/>
      <c r="W22" s="381"/>
      <c r="X22" s="381"/>
      <c r="Y22" s="381"/>
      <c r="Z22" s="381"/>
      <c r="AA22" s="381"/>
      <c r="AB22" s="426"/>
    </row>
    <row r="23" spans="1:40" ht="15.75" customHeight="1" x14ac:dyDescent="0.25">
      <c r="A23" s="540" t="str">
        <f>+C13</f>
        <v>Implementar una estrategia de educación flexible con enfoque diferencial.</v>
      </c>
      <c r="B23" s="397"/>
      <c r="C23" s="398"/>
      <c r="D23" s="401"/>
      <c r="E23" s="402"/>
      <c r="F23" s="403"/>
      <c r="G23" s="407"/>
      <c r="H23" s="408"/>
      <c r="I23" s="409"/>
      <c r="J23" s="407"/>
      <c r="K23" s="408"/>
      <c r="L23" s="409"/>
      <c r="M23" s="407" t="s">
        <v>14</v>
      </c>
      <c r="N23" s="408"/>
      <c r="O23" s="409"/>
      <c r="P23" s="413"/>
      <c r="Q23" s="415" t="s">
        <v>244</v>
      </c>
      <c r="R23" s="415"/>
      <c r="S23" s="415"/>
      <c r="T23" s="415"/>
      <c r="U23" s="415"/>
      <c r="V23" s="415"/>
      <c r="W23" s="415"/>
      <c r="X23" s="415"/>
      <c r="Y23" s="415"/>
      <c r="Z23" s="415"/>
      <c r="AA23" s="415"/>
      <c r="AB23" s="416"/>
    </row>
    <row r="24" spans="1:40" ht="15.75" customHeight="1" x14ac:dyDescent="0.25">
      <c r="A24" s="540"/>
      <c r="B24" s="399"/>
      <c r="C24" s="400"/>
      <c r="D24" s="404"/>
      <c r="E24" s="405"/>
      <c r="F24" s="406"/>
      <c r="G24" s="410"/>
      <c r="H24" s="411"/>
      <c r="I24" s="412"/>
      <c r="J24" s="410"/>
      <c r="K24" s="411"/>
      <c r="L24" s="412"/>
      <c r="M24" s="410"/>
      <c r="N24" s="411"/>
      <c r="O24" s="412"/>
      <c r="P24" s="414"/>
      <c r="Q24" s="415"/>
      <c r="R24" s="415"/>
      <c r="S24" s="415"/>
      <c r="T24" s="415"/>
      <c r="U24" s="415"/>
      <c r="V24" s="415"/>
      <c r="W24" s="415"/>
      <c r="X24" s="415"/>
      <c r="Y24" s="415"/>
      <c r="Z24" s="415"/>
      <c r="AA24" s="415"/>
      <c r="AB24" s="416"/>
    </row>
    <row r="25" spans="1:40" ht="15.75" customHeight="1" x14ac:dyDescent="0.25">
      <c r="A25" s="540"/>
      <c r="B25" s="399"/>
      <c r="C25" s="400"/>
      <c r="D25" s="404"/>
      <c r="E25" s="405"/>
      <c r="F25" s="406"/>
      <c r="G25" s="410"/>
      <c r="H25" s="411"/>
      <c r="I25" s="412"/>
      <c r="J25" s="410"/>
      <c r="K25" s="411"/>
      <c r="L25" s="412"/>
      <c r="M25" s="410"/>
      <c r="N25" s="411"/>
      <c r="O25" s="412"/>
      <c r="P25" s="414"/>
      <c r="Q25" s="415"/>
      <c r="R25" s="415"/>
      <c r="S25" s="415"/>
      <c r="T25" s="415"/>
      <c r="U25" s="415"/>
      <c r="V25" s="415"/>
      <c r="W25" s="415"/>
      <c r="X25" s="415"/>
      <c r="Y25" s="415"/>
      <c r="Z25" s="415"/>
      <c r="AA25" s="415"/>
      <c r="AB25" s="416"/>
    </row>
    <row r="26" spans="1:40" ht="15.75" customHeight="1" thickBot="1" x14ac:dyDescent="0.3">
      <c r="A26" s="541"/>
      <c r="B26" s="399"/>
      <c r="C26" s="400"/>
      <c r="D26" s="404"/>
      <c r="E26" s="405"/>
      <c r="F26" s="406"/>
      <c r="G26" s="410"/>
      <c r="H26" s="411"/>
      <c r="I26" s="412"/>
      <c r="J26" s="410"/>
      <c r="K26" s="411"/>
      <c r="L26" s="412"/>
      <c r="M26" s="410"/>
      <c r="N26" s="411"/>
      <c r="O26" s="412"/>
      <c r="P26" s="414"/>
      <c r="Q26" s="417"/>
      <c r="R26" s="417"/>
      <c r="S26" s="417"/>
      <c r="T26" s="417"/>
      <c r="U26" s="417"/>
      <c r="V26" s="417"/>
      <c r="W26" s="417"/>
      <c r="X26" s="417"/>
      <c r="Y26" s="417"/>
      <c r="Z26" s="417"/>
      <c r="AA26" s="417"/>
      <c r="AB26" s="418"/>
    </row>
    <row r="27" spans="1:40" ht="51.75" customHeight="1" x14ac:dyDescent="0.25">
      <c r="A27" s="419"/>
      <c r="B27" s="420"/>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1"/>
    </row>
    <row r="28" spans="1:40" ht="36.75" customHeight="1" x14ac:dyDescent="0.3">
      <c r="A28" s="379" t="s">
        <v>36</v>
      </c>
      <c r="B28" s="381" t="s">
        <v>41</v>
      </c>
      <c r="C28" s="381" t="s">
        <v>37</v>
      </c>
      <c r="D28" s="381" t="s">
        <v>42</v>
      </c>
      <c r="E28" s="381"/>
      <c r="F28" s="381"/>
      <c r="G28" s="381"/>
      <c r="H28" s="381"/>
      <c r="I28" s="381"/>
      <c r="J28" s="381"/>
      <c r="K28" s="381"/>
      <c r="L28" s="381"/>
      <c r="M28" s="381"/>
      <c r="N28" s="381"/>
      <c r="O28" s="381"/>
      <c r="P28" s="381"/>
      <c r="Q28" s="381" t="s">
        <v>43</v>
      </c>
      <c r="R28" s="381"/>
      <c r="S28" s="381"/>
      <c r="T28" s="381"/>
      <c r="U28" s="381"/>
      <c r="V28" s="381"/>
      <c r="W28" s="381"/>
      <c r="X28" s="381"/>
      <c r="Y28" s="381"/>
      <c r="Z28" s="381"/>
      <c r="AA28" s="381"/>
      <c r="AB28" s="426"/>
      <c r="AE28" s="197"/>
      <c r="AF28" s="197"/>
      <c r="AG28" s="197"/>
      <c r="AH28" s="197"/>
      <c r="AI28" s="197"/>
      <c r="AJ28" s="197"/>
      <c r="AK28" s="197"/>
      <c r="AL28" s="197"/>
      <c r="AM28" s="197"/>
      <c r="AN28" s="198"/>
    </row>
    <row r="29" spans="1:40" ht="25.5" customHeight="1" x14ac:dyDescent="0.3">
      <c r="A29" s="379"/>
      <c r="B29" s="381"/>
      <c r="C29" s="388"/>
      <c r="D29" s="300" t="s">
        <v>44</v>
      </c>
      <c r="E29" s="300" t="s">
        <v>45</v>
      </c>
      <c r="F29" s="300" t="s">
        <v>46</v>
      </c>
      <c r="G29" s="300" t="s">
        <v>47</v>
      </c>
      <c r="H29" s="300" t="s">
        <v>48</v>
      </c>
      <c r="I29" s="300" t="s">
        <v>49</v>
      </c>
      <c r="J29" s="300" t="s">
        <v>50</v>
      </c>
      <c r="K29" s="300" t="s">
        <v>51</v>
      </c>
      <c r="L29" s="300" t="s">
        <v>52</v>
      </c>
      <c r="M29" s="300" t="s">
        <v>53</v>
      </c>
      <c r="N29" s="300" t="s">
        <v>54</v>
      </c>
      <c r="O29" s="300" t="s">
        <v>55</v>
      </c>
      <c r="P29" s="300" t="s">
        <v>39</v>
      </c>
      <c r="Q29" s="389" t="s">
        <v>56</v>
      </c>
      <c r="R29" s="390"/>
      <c r="S29" s="390"/>
      <c r="T29" s="376"/>
      <c r="U29" s="389" t="s">
        <v>57</v>
      </c>
      <c r="V29" s="390"/>
      <c r="W29" s="390"/>
      <c r="X29" s="376"/>
      <c r="Y29" s="389" t="s">
        <v>58</v>
      </c>
      <c r="Z29" s="390"/>
      <c r="AA29" s="390"/>
      <c r="AB29" s="391"/>
      <c r="AE29" s="197"/>
      <c r="AF29" s="197"/>
      <c r="AG29" s="197"/>
      <c r="AH29" s="197"/>
      <c r="AI29" s="197"/>
      <c r="AJ29" s="197"/>
      <c r="AK29" s="197"/>
      <c r="AL29" s="197"/>
      <c r="AM29" s="197"/>
      <c r="AN29" s="198"/>
    </row>
    <row r="30" spans="1:40" ht="200.25" customHeight="1" thickBot="1" x14ac:dyDescent="0.35">
      <c r="A30" s="177" t="str">
        <f>+C13</f>
        <v>Implementar una estrategia de educación flexible con enfoque diferencial.</v>
      </c>
      <c r="B30" s="178">
        <f>+B34+B37+B40+B43+B46</f>
        <v>0.05</v>
      </c>
      <c r="C30" s="129">
        <f>+U13</f>
        <v>0.25</v>
      </c>
      <c r="D30" s="144">
        <f>+D70</f>
        <v>2.5000000000000001E-3</v>
      </c>
      <c r="E30" s="144">
        <f t="shared" ref="E30:O30" si="0">+E70</f>
        <v>1.4999999999999999E-2</v>
      </c>
      <c r="F30" s="144">
        <f t="shared" si="0"/>
        <v>1.7500000000000002E-2</v>
      </c>
      <c r="G30" s="144">
        <f t="shared" si="0"/>
        <v>2.9999999999999995E-2</v>
      </c>
      <c r="H30" s="144">
        <f t="shared" si="0"/>
        <v>0.04</v>
      </c>
      <c r="I30" s="144">
        <f t="shared" si="0"/>
        <v>0.02</v>
      </c>
      <c r="J30" s="144">
        <f t="shared" si="0"/>
        <v>0.02</v>
      </c>
      <c r="K30" s="144">
        <f t="shared" si="0"/>
        <v>2.7999999999999997E-2</v>
      </c>
      <c r="L30" s="144">
        <f t="shared" si="0"/>
        <v>2.5499999999999995E-2</v>
      </c>
      <c r="M30" s="144">
        <f t="shared" si="0"/>
        <v>1.35E-2</v>
      </c>
      <c r="N30" s="144">
        <f t="shared" si="0"/>
        <v>2.2500000000000003E-2</v>
      </c>
      <c r="O30" s="144">
        <f t="shared" si="0"/>
        <v>1.5499999999999996E-2</v>
      </c>
      <c r="P30" s="129">
        <f>SUM(D30:O30)</f>
        <v>0.24999999999999997</v>
      </c>
      <c r="Q30" s="392" t="s">
        <v>227</v>
      </c>
      <c r="R30" s="393"/>
      <c r="S30" s="393"/>
      <c r="T30" s="394"/>
      <c r="U30" s="392" t="s">
        <v>228</v>
      </c>
      <c r="V30" s="393"/>
      <c r="W30" s="393"/>
      <c r="X30" s="394"/>
      <c r="Y30" s="392" t="s">
        <v>234</v>
      </c>
      <c r="Z30" s="393"/>
      <c r="AA30" s="393"/>
      <c r="AB30" s="574"/>
      <c r="AC30" s="199"/>
      <c r="AE30" s="197"/>
      <c r="AF30" s="197"/>
      <c r="AG30" s="197"/>
      <c r="AH30" s="197"/>
      <c r="AI30" s="197"/>
      <c r="AJ30" s="197"/>
      <c r="AK30" s="197"/>
      <c r="AL30" s="197"/>
      <c r="AM30" s="197"/>
      <c r="AN30" s="198"/>
    </row>
    <row r="31" spans="1:40" ht="18.75" x14ac:dyDescent="0.3">
      <c r="A31" s="375" t="s">
        <v>221</v>
      </c>
      <c r="B31" s="376"/>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8"/>
      <c r="AD31" s="213"/>
      <c r="AE31" s="197"/>
      <c r="AF31" s="197"/>
      <c r="AG31" s="197"/>
      <c r="AH31" s="197"/>
      <c r="AI31" s="197"/>
      <c r="AJ31" s="197"/>
      <c r="AK31" s="197"/>
      <c r="AL31" s="197"/>
      <c r="AM31" s="197"/>
      <c r="AN31" s="198"/>
    </row>
    <row r="32" spans="1:40" ht="15" customHeight="1" x14ac:dyDescent="0.3">
      <c r="A32" s="379" t="s">
        <v>59</v>
      </c>
      <c r="B32" s="380" t="s">
        <v>60</v>
      </c>
      <c r="C32" s="381" t="s">
        <v>61</v>
      </c>
      <c r="D32" s="381"/>
      <c r="E32" s="381"/>
      <c r="F32" s="381"/>
      <c r="G32" s="381"/>
      <c r="H32" s="381"/>
      <c r="I32" s="381"/>
      <c r="J32" s="381"/>
      <c r="K32" s="381"/>
      <c r="L32" s="381"/>
      <c r="M32" s="381"/>
      <c r="N32" s="381"/>
      <c r="O32" s="381"/>
      <c r="P32" s="381"/>
      <c r="Q32" s="382" t="s">
        <v>62</v>
      </c>
      <c r="R32" s="383"/>
      <c r="S32" s="383"/>
      <c r="T32" s="383"/>
      <c r="U32" s="383"/>
      <c r="V32" s="383"/>
      <c r="W32" s="383"/>
      <c r="X32" s="383"/>
      <c r="Y32" s="383"/>
      <c r="Z32" s="383"/>
      <c r="AA32" s="383"/>
      <c r="AB32" s="384"/>
      <c r="AE32" s="197"/>
      <c r="AF32" s="197"/>
      <c r="AG32" s="197"/>
      <c r="AH32" s="197"/>
      <c r="AI32" s="197"/>
      <c r="AJ32" s="197"/>
      <c r="AK32" s="197"/>
      <c r="AL32" s="197"/>
      <c r="AM32" s="197"/>
      <c r="AN32" s="198"/>
    </row>
    <row r="33" spans="1:40" ht="25.5" customHeight="1" x14ac:dyDescent="0.3">
      <c r="A33" s="379"/>
      <c r="B33" s="377"/>
      <c r="C33" s="300" t="s">
        <v>63</v>
      </c>
      <c r="D33" s="300" t="s">
        <v>44</v>
      </c>
      <c r="E33" s="300" t="s">
        <v>45</v>
      </c>
      <c r="F33" s="300" t="s">
        <v>46</v>
      </c>
      <c r="G33" s="300" t="s">
        <v>47</v>
      </c>
      <c r="H33" s="300" t="s">
        <v>48</v>
      </c>
      <c r="I33" s="300" t="s">
        <v>49</v>
      </c>
      <c r="J33" s="300" t="s">
        <v>50</v>
      </c>
      <c r="K33" s="300" t="s">
        <v>51</v>
      </c>
      <c r="L33" s="300" t="s">
        <v>52</v>
      </c>
      <c r="M33" s="300" t="s">
        <v>53</v>
      </c>
      <c r="N33" s="300" t="s">
        <v>54</v>
      </c>
      <c r="O33" s="300" t="s">
        <v>55</v>
      </c>
      <c r="P33" s="300" t="s">
        <v>64</v>
      </c>
      <c r="Q33" s="382" t="s">
        <v>65</v>
      </c>
      <c r="R33" s="383"/>
      <c r="S33" s="383"/>
      <c r="T33" s="383"/>
      <c r="U33" s="383"/>
      <c r="V33" s="383"/>
      <c r="W33" s="383"/>
      <c r="X33" s="383"/>
      <c r="Y33" s="383"/>
      <c r="Z33" s="383"/>
      <c r="AA33" s="383"/>
      <c r="AB33" s="384"/>
      <c r="AE33" s="201"/>
      <c r="AF33" s="201"/>
      <c r="AG33" s="201"/>
      <c r="AH33" s="201"/>
      <c r="AI33" s="201"/>
      <c r="AJ33" s="201"/>
      <c r="AK33" s="201"/>
      <c r="AL33" s="201"/>
      <c r="AM33" s="201"/>
      <c r="AN33" s="198"/>
    </row>
    <row r="34" spans="1:40" ht="41.25" customHeight="1" x14ac:dyDescent="0.3">
      <c r="A34" s="529" t="s">
        <v>125</v>
      </c>
      <c r="B34" s="320">
        <v>0.01</v>
      </c>
      <c r="C34" s="82" t="s">
        <v>67</v>
      </c>
      <c r="D34" s="83">
        <v>0.05</v>
      </c>
      <c r="E34" s="83">
        <v>0.1</v>
      </c>
      <c r="F34" s="83">
        <v>0.15</v>
      </c>
      <c r="G34" s="83">
        <v>0.2</v>
      </c>
      <c r="H34" s="83">
        <v>0.4</v>
      </c>
      <c r="I34" s="83">
        <v>0.1</v>
      </c>
      <c r="J34" s="83">
        <v>0</v>
      </c>
      <c r="K34" s="83">
        <v>0</v>
      </c>
      <c r="L34" s="83">
        <v>0</v>
      </c>
      <c r="M34" s="83">
        <v>0</v>
      </c>
      <c r="N34" s="83">
        <v>0</v>
      </c>
      <c r="O34" s="83">
        <v>0</v>
      </c>
      <c r="P34" s="84">
        <f>SUM(D34:O34)</f>
        <v>1</v>
      </c>
      <c r="Q34" s="366" t="s">
        <v>230</v>
      </c>
      <c r="R34" s="367"/>
      <c r="S34" s="367"/>
      <c r="T34" s="367"/>
      <c r="U34" s="367"/>
      <c r="V34" s="367"/>
      <c r="W34" s="367"/>
      <c r="X34" s="367"/>
      <c r="Y34" s="367"/>
      <c r="Z34" s="367"/>
      <c r="AA34" s="367"/>
      <c r="AB34" s="368"/>
      <c r="AC34" s="124"/>
      <c r="AE34" s="202"/>
      <c r="AF34" s="202"/>
      <c r="AG34" s="202"/>
      <c r="AH34" s="202"/>
      <c r="AI34" s="202"/>
      <c r="AJ34" s="202"/>
      <c r="AK34" s="202"/>
      <c r="AL34" s="202"/>
      <c r="AM34" s="202"/>
      <c r="AN34" s="198"/>
    </row>
    <row r="35" spans="1:40" ht="41.25" customHeight="1" x14ac:dyDescent="0.3">
      <c r="A35" s="530"/>
      <c r="B35" s="320"/>
      <c r="C35" s="85" t="s">
        <v>68</v>
      </c>
      <c r="D35" s="86">
        <v>0.05</v>
      </c>
      <c r="E35" s="86">
        <v>0.1</v>
      </c>
      <c r="F35" s="86">
        <v>0.15</v>
      </c>
      <c r="G35" s="86">
        <v>0.15</v>
      </c>
      <c r="H35" s="86">
        <v>0.4</v>
      </c>
      <c r="I35" s="86">
        <v>0.05</v>
      </c>
      <c r="J35" s="86">
        <v>0</v>
      </c>
      <c r="K35" s="86">
        <v>0.01</v>
      </c>
      <c r="L35" s="86">
        <v>0.01</v>
      </c>
      <c r="M35" s="86">
        <v>0.01</v>
      </c>
      <c r="N35" s="86">
        <v>7.0000000000000007E-2</v>
      </c>
      <c r="O35" s="86">
        <v>0</v>
      </c>
      <c r="P35" s="87">
        <f t="shared" ref="P35:P48" si="1">SUM(D35:O35)</f>
        <v>1.0000000000000002</v>
      </c>
      <c r="Q35" s="369"/>
      <c r="R35" s="370"/>
      <c r="S35" s="370"/>
      <c r="T35" s="370"/>
      <c r="U35" s="370"/>
      <c r="V35" s="370"/>
      <c r="W35" s="370"/>
      <c r="X35" s="370"/>
      <c r="Y35" s="370"/>
      <c r="Z35" s="370"/>
      <c r="AA35" s="370"/>
      <c r="AB35" s="371"/>
      <c r="AC35" s="124"/>
      <c r="AE35" s="198"/>
      <c r="AF35" s="198"/>
      <c r="AG35" s="198"/>
      <c r="AH35" s="198"/>
      <c r="AI35" s="198"/>
      <c r="AJ35" s="198"/>
      <c r="AK35" s="198"/>
      <c r="AL35" s="198"/>
      <c r="AM35" s="198"/>
      <c r="AN35" s="198"/>
    </row>
    <row r="36" spans="1:40" ht="27" customHeight="1" x14ac:dyDescent="0.3">
      <c r="A36" s="521" t="s">
        <v>126</v>
      </c>
      <c r="B36" s="387"/>
      <c r="C36" s="88"/>
      <c r="D36" s="88"/>
      <c r="E36" s="89"/>
      <c r="F36" s="88"/>
      <c r="G36" s="88"/>
      <c r="H36" s="88"/>
      <c r="I36" s="88"/>
      <c r="J36" s="88"/>
      <c r="K36" s="88"/>
      <c r="L36" s="88"/>
      <c r="M36" s="88"/>
      <c r="N36" s="88"/>
      <c r="O36" s="88"/>
      <c r="P36" s="148">
        <f>SUM(D36:O36)</f>
        <v>0</v>
      </c>
      <c r="Q36" s="372"/>
      <c r="R36" s="373"/>
      <c r="S36" s="373"/>
      <c r="T36" s="373"/>
      <c r="U36" s="373"/>
      <c r="V36" s="373"/>
      <c r="W36" s="373"/>
      <c r="X36" s="373"/>
      <c r="Y36" s="373"/>
      <c r="Z36" s="373"/>
      <c r="AA36" s="373"/>
      <c r="AB36" s="374"/>
      <c r="AC36" s="124"/>
      <c r="AE36" s="198"/>
      <c r="AF36" s="198"/>
      <c r="AG36" s="198"/>
      <c r="AH36" s="198"/>
      <c r="AI36" s="198"/>
      <c r="AJ36" s="198"/>
      <c r="AK36" s="198"/>
      <c r="AL36" s="198"/>
      <c r="AM36" s="198"/>
      <c r="AN36" s="198"/>
    </row>
    <row r="37" spans="1:40" ht="41.25" customHeight="1" x14ac:dyDescent="0.3">
      <c r="A37" s="522" t="s">
        <v>127</v>
      </c>
      <c r="B37" s="320">
        <v>0.01</v>
      </c>
      <c r="C37" s="82" t="s">
        <v>67</v>
      </c>
      <c r="D37" s="83">
        <v>0</v>
      </c>
      <c r="E37" s="83">
        <v>0</v>
      </c>
      <c r="F37" s="83">
        <v>0</v>
      </c>
      <c r="G37" s="83">
        <v>0.1</v>
      </c>
      <c r="H37" s="83">
        <v>0.1</v>
      </c>
      <c r="I37" s="83">
        <v>0.1</v>
      </c>
      <c r="J37" s="83">
        <v>0.15</v>
      </c>
      <c r="K37" s="83">
        <v>0.15</v>
      </c>
      <c r="L37" s="83">
        <v>0.15</v>
      </c>
      <c r="M37" s="83">
        <v>0.15</v>
      </c>
      <c r="N37" s="83">
        <v>0.1</v>
      </c>
      <c r="O37" s="83">
        <v>0</v>
      </c>
      <c r="P37" s="84">
        <f t="shared" si="1"/>
        <v>1.0000000000000002</v>
      </c>
      <c r="Q37" s="366" t="s">
        <v>231</v>
      </c>
      <c r="R37" s="367"/>
      <c r="S37" s="367"/>
      <c r="T37" s="367"/>
      <c r="U37" s="367"/>
      <c r="V37" s="367"/>
      <c r="W37" s="367"/>
      <c r="X37" s="367"/>
      <c r="Y37" s="367"/>
      <c r="Z37" s="367"/>
      <c r="AA37" s="367"/>
      <c r="AB37" s="368"/>
      <c r="AC37" s="124"/>
      <c r="AE37" s="202"/>
      <c r="AF37" s="202"/>
      <c r="AG37" s="202"/>
      <c r="AH37" s="202"/>
      <c r="AI37" s="202"/>
      <c r="AJ37" s="202"/>
      <c r="AK37" s="202"/>
      <c r="AL37" s="202"/>
      <c r="AM37" s="202"/>
      <c r="AN37" s="198"/>
    </row>
    <row r="38" spans="1:40" ht="41.25" customHeight="1" x14ac:dyDescent="0.3">
      <c r="A38" s="523"/>
      <c r="B38" s="320"/>
      <c r="C38" s="85" t="s">
        <v>68</v>
      </c>
      <c r="D38" s="86">
        <v>0</v>
      </c>
      <c r="E38" s="86">
        <v>0</v>
      </c>
      <c r="F38" s="86">
        <v>0</v>
      </c>
      <c r="G38" s="86">
        <v>0.1</v>
      </c>
      <c r="H38" s="86">
        <v>0.1</v>
      </c>
      <c r="I38" s="86">
        <v>0.1</v>
      </c>
      <c r="J38" s="86">
        <v>0.1</v>
      </c>
      <c r="K38" s="86">
        <v>0.1</v>
      </c>
      <c r="L38" s="86">
        <v>0.15</v>
      </c>
      <c r="M38" s="86">
        <v>0.05</v>
      </c>
      <c r="N38" s="86">
        <v>0.1</v>
      </c>
      <c r="O38" s="86">
        <v>0.2</v>
      </c>
      <c r="P38" s="87">
        <f t="shared" si="1"/>
        <v>1</v>
      </c>
      <c r="Q38" s="369"/>
      <c r="R38" s="370"/>
      <c r="S38" s="370"/>
      <c r="T38" s="370"/>
      <c r="U38" s="370"/>
      <c r="V38" s="370"/>
      <c r="W38" s="370"/>
      <c r="X38" s="370"/>
      <c r="Y38" s="370"/>
      <c r="Z38" s="370"/>
      <c r="AA38" s="370"/>
      <c r="AB38" s="371"/>
      <c r="AC38" s="124"/>
      <c r="AE38" s="198"/>
      <c r="AF38" s="198"/>
      <c r="AG38" s="198"/>
      <c r="AH38" s="198"/>
      <c r="AI38" s="198"/>
      <c r="AJ38" s="198"/>
      <c r="AK38" s="198"/>
      <c r="AL38" s="198"/>
      <c r="AM38" s="198"/>
      <c r="AN38" s="198"/>
    </row>
    <row r="39" spans="1:40" ht="27" customHeight="1" x14ac:dyDescent="0.3">
      <c r="A39" s="521" t="s">
        <v>128</v>
      </c>
      <c r="B39" s="387"/>
      <c r="C39" s="88"/>
      <c r="D39" s="88"/>
      <c r="E39" s="89"/>
      <c r="F39" s="88"/>
      <c r="G39" s="88"/>
      <c r="H39" s="88"/>
      <c r="I39" s="88"/>
      <c r="J39" s="88"/>
      <c r="K39" s="88"/>
      <c r="L39" s="88"/>
      <c r="M39" s="88"/>
      <c r="N39" s="88"/>
      <c r="O39" s="88"/>
      <c r="P39" s="148">
        <f t="shared" si="1"/>
        <v>0</v>
      </c>
      <c r="Q39" s="372"/>
      <c r="R39" s="373"/>
      <c r="S39" s="373"/>
      <c r="T39" s="373"/>
      <c r="U39" s="373"/>
      <c r="V39" s="373"/>
      <c r="W39" s="373"/>
      <c r="X39" s="373"/>
      <c r="Y39" s="373"/>
      <c r="Z39" s="373"/>
      <c r="AA39" s="373"/>
      <c r="AB39" s="374"/>
      <c r="AC39" s="124"/>
      <c r="AE39" s="198"/>
      <c r="AF39" s="198"/>
      <c r="AG39" s="198"/>
      <c r="AH39" s="198"/>
      <c r="AI39" s="198"/>
      <c r="AJ39" s="198"/>
      <c r="AK39" s="198"/>
      <c r="AL39" s="198"/>
      <c r="AM39" s="198"/>
      <c r="AN39" s="198"/>
    </row>
    <row r="40" spans="1:40" ht="41.25" customHeight="1" x14ac:dyDescent="0.3">
      <c r="A40" s="522" t="s">
        <v>129</v>
      </c>
      <c r="B40" s="320">
        <v>0.01</v>
      </c>
      <c r="C40" s="82" t="s">
        <v>67</v>
      </c>
      <c r="D40" s="83">
        <v>0</v>
      </c>
      <c r="E40" s="83">
        <v>0.1</v>
      </c>
      <c r="F40" s="83">
        <v>0.1</v>
      </c>
      <c r="G40" s="83">
        <v>0.2</v>
      </c>
      <c r="H40" s="83">
        <v>0.1</v>
      </c>
      <c r="I40" s="83">
        <v>0</v>
      </c>
      <c r="J40" s="83">
        <v>0.1</v>
      </c>
      <c r="K40" s="83">
        <v>0.2</v>
      </c>
      <c r="L40" s="83">
        <v>0.1</v>
      </c>
      <c r="M40" s="83">
        <v>0.1</v>
      </c>
      <c r="N40" s="83">
        <v>0</v>
      </c>
      <c r="O40" s="83">
        <v>0</v>
      </c>
      <c r="P40" s="84">
        <f t="shared" si="1"/>
        <v>1</v>
      </c>
      <c r="Q40" s="366" t="s">
        <v>232</v>
      </c>
      <c r="R40" s="367"/>
      <c r="S40" s="367"/>
      <c r="T40" s="367"/>
      <c r="U40" s="367"/>
      <c r="V40" s="367"/>
      <c r="W40" s="367"/>
      <c r="X40" s="367"/>
      <c r="Y40" s="367"/>
      <c r="Z40" s="367"/>
      <c r="AA40" s="367"/>
      <c r="AB40" s="368"/>
      <c r="AC40" s="124"/>
      <c r="AE40" s="202"/>
      <c r="AF40" s="202"/>
      <c r="AG40" s="202"/>
      <c r="AH40" s="202"/>
      <c r="AI40" s="202"/>
      <c r="AJ40" s="202"/>
      <c r="AK40" s="202"/>
      <c r="AL40" s="202"/>
      <c r="AM40" s="202"/>
      <c r="AN40" s="198"/>
    </row>
    <row r="41" spans="1:40" ht="41.25" customHeight="1" x14ac:dyDescent="0.3">
      <c r="A41" s="523"/>
      <c r="B41" s="320"/>
      <c r="C41" s="85" t="s">
        <v>68</v>
      </c>
      <c r="D41" s="86">
        <v>0</v>
      </c>
      <c r="E41" s="86">
        <v>0.1</v>
      </c>
      <c r="F41" s="86">
        <v>0.1</v>
      </c>
      <c r="G41" s="86">
        <v>0.2</v>
      </c>
      <c r="H41" s="86">
        <v>0.1</v>
      </c>
      <c r="I41" s="86">
        <v>0.05</v>
      </c>
      <c r="J41" s="86">
        <v>0.1</v>
      </c>
      <c r="K41" s="86">
        <v>0.2</v>
      </c>
      <c r="L41" s="86">
        <v>0.1</v>
      </c>
      <c r="M41" s="86">
        <v>0.01</v>
      </c>
      <c r="N41" s="86">
        <v>0.03</v>
      </c>
      <c r="O41" s="86">
        <v>0.01</v>
      </c>
      <c r="P41" s="87">
        <f t="shared" si="1"/>
        <v>1</v>
      </c>
      <c r="Q41" s="369"/>
      <c r="R41" s="370"/>
      <c r="S41" s="370"/>
      <c r="T41" s="370"/>
      <c r="U41" s="370"/>
      <c r="V41" s="370"/>
      <c r="W41" s="370"/>
      <c r="X41" s="370"/>
      <c r="Y41" s="370"/>
      <c r="Z41" s="370"/>
      <c r="AA41" s="370"/>
      <c r="AB41" s="371"/>
      <c r="AC41" s="124"/>
      <c r="AE41" s="198"/>
      <c r="AF41" s="198"/>
      <c r="AG41" s="198"/>
      <c r="AH41" s="198"/>
      <c r="AI41" s="198"/>
      <c r="AJ41" s="198"/>
      <c r="AK41" s="198"/>
      <c r="AL41" s="198"/>
      <c r="AM41" s="198"/>
      <c r="AN41" s="198"/>
    </row>
    <row r="42" spans="1:40" ht="27" customHeight="1" x14ac:dyDescent="0.3">
      <c r="A42" s="521" t="s">
        <v>130</v>
      </c>
      <c r="B42" s="387"/>
      <c r="C42" s="88"/>
      <c r="D42" s="88"/>
      <c r="E42" s="89"/>
      <c r="F42" s="88"/>
      <c r="G42" s="88"/>
      <c r="H42" s="88"/>
      <c r="I42" s="88"/>
      <c r="J42" s="88"/>
      <c r="K42" s="88"/>
      <c r="L42" s="88"/>
      <c r="M42" s="88"/>
      <c r="N42" s="88"/>
      <c r="O42" s="88"/>
      <c r="P42" s="148">
        <f>SUM(D42:O42)</f>
        <v>0</v>
      </c>
      <c r="Q42" s="372"/>
      <c r="R42" s="373"/>
      <c r="S42" s="373"/>
      <c r="T42" s="373"/>
      <c r="U42" s="373"/>
      <c r="V42" s="373"/>
      <c r="W42" s="373"/>
      <c r="X42" s="373"/>
      <c r="Y42" s="373"/>
      <c r="Z42" s="373"/>
      <c r="AA42" s="373"/>
      <c r="AB42" s="374"/>
      <c r="AC42" s="124"/>
      <c r="AE42" s="198"/>
      <c r="AF42" s="198"/>
      <c r="AG42" s="198"/>
      <c r="AH42" s="198"/>
      <c r="AI42" s="198"/>
      <c r="AJ42" s="198"/>
      <c r="AK42" s="198"/>
      <c r="AL42" s="198"/>
      <c r="AM42" s="198"/>
      <c r="AN42" s="198"/>
    </row>
    <row r="43" spans="1:40" ht="41.25" customHeight="1" x14ac:dyDescent="0.3">
      <c r="A43" s="522" t="s">
        <v>131</v>
      </c>
      <c r="B43" s="320">
        <v>0.01</v>
      </c>
      <c r="C43" s="82" t="s">
        <v>67</v>
      </c>
      <c r="D43" s="83">
        <v>0</v>
      </c>
      <c r="E43" s="83">
        <v>0</v>
      </c>
      <c r="F43" s="83">
        <v>0</v>
      </c>
      <c r="G43" s="83">
        <v>0.05</v>
      </c>
      <c r="H43" s="83">
        <v>0.1</v>
      </c>
      <c r="I43" s="83">
        <v>0.1</v>
      </c>
      <c r="J43" s="83">
        <v>0.15</v>
      </c>
      <c r="K43" s="83">
        <v>0.15</v>
      </c>
      <c r="L43" s="83">
        <v>0.15</v>
      </c>
      <c r="M43" s="83">
        <v>0.15</v>
      </c>
      <c r="N43" s="83">
        <v>0.15</v>
      </c>
      <c r="O43" s="83">
        <v>0</v>
      </c>
      <c r="P43" s="84">
        <f t="shared" si="1"/>
        <v>1</v>
      </c>
      <c r="Q43" s="366" t="s">
        <v>233</v>
      </c>
      <c r="R43" s="367"/>
      <c r="S43" s="367"/>
      <c r="T43" s="367"/>
      <c r="U43" s="367"/>
      <c r="V43" s="367"/>
      <c r="W43" s="367"/>
      <c r="X43" s="367"/>
      <c r="Y43" s="367"/>
      <c r="Z43" s="367"/>
      <c r="AA43" s="367"/>
      <c r="AB43" s="368"/>
      <c r="AC43" s="124"/>
      <c r="AE43" s="202"/>
      <c r="AF43" s="202"/>
      <c r="AG43" s="202"/>
      <c r="AH43" s="202"/>
      <c r="AI43" s="202"/>
      <c r="AJ43" s="202"/>
      <c r="AK43" s="202"/>
      <c r="AL43" s="202"/>
      <c r="AM43" s="202"/>
      <c r="AN43" s="198"/>
    </row>
    <row r="44" spans="1:40" ht="41.25" customHeight="1" x14ac:dyDescent="0.3">
      <c r="A44" s="523"/>
      <c r="B44" s="320"/>
      <c r="C44" s="85" t="s">
        <v>68</v>
      </c>
      <c r="D44" s="86">
        <v>0</v>
      </c>
      <c r="E44" s="86">
        <v>0</v>
      </c>
      <c r="F44" s="86">
        <v>0</v>
      </c>
      <c r="G44" s="86">
        <v>0.05</v>
      </c>
      <c r="H44" s="86">
        <v>0.1</v>
      </c>
      <c r="I44" s="86">
        <v>0.1</v>
      </c>
      <c r="J44" s="86">
        <v>0.1</v>
      </c>
      <c r="K44" s="86">
        <v>0.15</v>
      </c>
      <c r="L44" s="86">
        <v>0.15</v>
      </c>
      <c r="M44" s="86">
        <v>0.15</v>
      </c>
      <c r="N44" s="86">
        <v>0.1</v>
      </c>
      <c r="O44" s="86">
        <v>0.1</v>
      </c>
      <c r="P44" s="87">
        <f t="shared" si="1"/>
        <v>1</v>
      </c>
      <c r="Q44" s="369"/>
      <c r="R44" s="370"/>
      <c r="S44" s="370"/>
      <c r="T44" s="370"/>
      <c r="U44" s="370"/>
      <c r="V44" s="370"/>
      <c r="W44" s="370"/>
      <c r="X44" s="370"/>
      <c r="Y44" s="370"/>
      <c r="Z44" s="370"/>
      <c r="AA44" s="370"/>
      <c r="AB44" s="371"/>
      <c r="AC44" s="124"/>
      <c r="AE44" s="198"/>
      <c r="AF44" s="198"/>
      <c r="AG44" s="198"/>
      <c r="AH44" s="198"/>
      <c r="AI44" s="198"/>
      <c r="AJ44" s="198"/>
      <c r="AK44" s="198"/>
      <c r="AL44" s="198"/>
      <c r="AM44" s="198"/>
      <c r="AN44" s="198"/>
    </row>
    <row r="45" spans="1:40" ht="27" customHeight="1" x14ac:dyDescent="0.3">
      <c r="A45" s="521" t="s">
        <v>132</v>
      </c>
      <c r="B45" s="387"/>
      <c r="C45" s="88"/>
      <c r="D45" s="88"/>
      <c r="E45" s="89"/>
      <c r="F45" s="88"/>
      <c r="G45" s="88"/>
      <c r="H45" s="88"/>
      <c r="I45" s="88"/>
      <c r="J45" s="88"/>
      <c r="K45" s="88"/>
      <c r="L45" s="88"/>
      <c r="M45" s="88"/>
      <c r="N45" s="88"/>
      <c r="O45" s="88"/>
      <c r="P45" s="148">
        <f t="shared" si="1"/>
        <v>0</v>
      </c>
      <c r="Q45" s="372"/>
      <c r="R45" s="373"/>
      <c r="S45" s="373"/>
      <c r="T45" s="373"/>
      <c r="U45" s="373"/>
      <c r="V45" s="373"/>
      <c r="W45" s="373"/>
      <c r="X45" s="373"/>
      <c r="Y45" s="373"/>
      <c r="Z45" s="373"/>
      <c r="AA45" s="373"/>
      <c r="AB45" s="374"/>
      <c r="AC45" s="124"/>
      <c r="AE45" s="198"/>
      <c r="AF45" s="198"/>
      <c r="AG45" s="198"/>
      <c r="AH45" s="198"/>
      <c r="AI45" s="198"/>
      <c r="AJ45" s="198"/>
      <c r="AK45" s="198"/>
      <c r="AL45" s="198"/>
      <c r="AM45" s="198"/>
      <c r="AN45" s="198"/>
    </row>
    <row r="46" spans="1:40" ht="41.25" customHeight="1" x14ac:dyDescent="0.3">
      <c r="A46" s="522" t="s">
        <v>133</v>
      </c>
      <c r="B46" s="320">
        <v>0.01</v>
      </c>
      <c r="C46" s="82" t="s">
        <v>67</v>
      </c>
      <c r="D46" s="83">
        <v>0</v>
      </c>
      <c r="E46" s="83">
        <v>0.1</v>
      </c>
      <c r="F46" s="83">
        <v>0.1</v>
      </c>
      <c r="G46" s="83">
        <v>0.1</v>
      </c>
      <c r="H46" s="83">
        <v>0.1</v>
      </c>
      <c r="I46" s="83">
        <v>0.1</v>
      </c>
      <c r="J46" s="83">
        <v>0.1</v>
      </c>
      <c r="K46" s="83">
        <v>0.1</v>
      </c>
      <c r="L46" s="83">
        <v>0.1</v>
      </c>
      <c r="M46" s="83">
        <v>0.1</v>
      </c>
      <c r="N46" s="83">
        <v>0.1</v>
      </c>
      <c r="O46" s="83">
        <v>0</v>
      </c>
      <c r="P46" s="84">
        <f t="shared" si="1"/>
        <v>0.99999999999999989</v>
      </c>
      <c r="Q46" s="366" t="s">
        <v>229</v>
      </c>
      <c r="R46" s="367"/>
      <c r="S46" s="367"/>
      <c r="T46" s="367"/>
      <c r="U46" s="367"/>
      <c r="V46" s="367"/>
      <c r="W46" s="367"/>
      <c r="X46" s="367"/>
      <c r="Y46" s="367"/>
      <c r="Z46" s="367"/>
      <c r="AA46" s="367"/>
      <c r="AB46" s="368"/>
      <c r="AC46" s="124"/>
      <c r="AE46" s="202"/>
      <c r="AF46" s="202"/>
      <c r="AG46" s="202"/>
      <c r="AH46" s="202"/>
      <c r="AI46" s="202"/>
      <c r="AJ46" s="202"/>
      <c r="AK46" s="202"/>
      <c r="AL46" s="202"/>
      <c r="AM46" s="202"/>
      <c r="AN46" s="198"/>
    </row>
    <row r="47" spans="1:40" ht="41.25" customHeight="1" x14ac:dyDescent="0.3">
      <c r="A47" s="523"/>
      <c r="B47" s="320"/>
      <c r="C47" s="85" t="s">
        <v>68</v>
      </c>
      <c r="D47" s="86">
        <v>0</v>
      </c>
      <c r="E47" s="86">
        <v>0.1</v>
      </c>
      <c r="F47" s="86">
        <v>0.1</v>
      </c>
      <c r="G47" s="86">
        <v>0.1</v>
      </c>
      <c r="H47" s="86">
        <v>0.1</v>
      </c>
      <c r="I47" s="86">
        <v>0.1</v>
      </c>
      <c r="J47" s="86">
        <v>0.1</v>
      </c>
      <c r="K47" s="86">
        <v>0.1</v>
      </c>
      <c r="L47" s="86">
        <v>0.1</v>
      </c>
      <c r="M47" s="86">
        <v>0.05</v>
      </c>
      <c r="N47" s="86">
        <v>0.15</v>
      </c>
      <c r="O47" s="86">
        <v>0</v>
      </c>
      <c r="P47" s="87">
        <f t="shared" si="1"/>
        <v>1</v>
      </c>
      <c r="Q47" s="369"/>
      <c r="R47" s="370"/>
      <c r="S47" s="370"/>
      <c r="T47" s="370"/>
      <c r="U47" s="370"/>
      <c r="V47" s="370"/>
      <c r="W47" s="370"/>
      <c r="X47" s="370"/>
      <c r="Y47" s="370"/>
      <c r="Z47" s="370"/>
      <c r="AA47" s="370"/>
      <c r="AB47" s="371"/>
      <c r="AC47" s="124"/>
      <c r="AE47" s="198"/>
      <c r="AF47" s="198"/>
      <c r="AG47" s="198"/>
      <c r="AH47" s="198"/>
      <c r="AI47" s="198"/>
      <c r="AJ47" s="198"/>
      <c r="AK47" s="198"/>
      <c r="AL47" s="198"/>
      <c r="AM47" s="198"/>
      <c r="AN47" s="198"/>
    </row>
    <row r="48" spans="1:40" ht="27" customHeight="1" thickBot="1" x14ac:dyDescent="0.35">
      <c r="A48" s="527" t="s">
        <v>134</v>
      </c>
      <c r="B48" s="528"/>
      <c r="C48" s="225"/>
      <c r="D48" s="225"/>
      <c r="E48" s="226"/>
      <c r="F48" s="225"/>
      <c r="G48" s="225"/>
      <c r="H48" s="225"/>
      <c r="I48" s="225"/>
      <c r="J48" s="225"/>
      <c r="K48" s="225"/>
      <c r="L48" s="225"/>
      <c r="M48" s="225"/>
      <c r="N48" s="225"/>
      <c r="O48" s="225"/>
      <c r="P48" s="227">
        <f t="shared" si="1"/>
        <v>0</v>
      </c>
      <c r="Q48" s="566"/>
      <c r="R48" s="567"/>
      <c r="S48" s="567"/>
      <c r="T48" s="567"/>
      <c r="U48" s="567"/>
      <c r="V48" s="567"/>
      <c r="W48" s="567"/>
      <c r="X48" s="567"/>
      <c r="Y48" s="567"/>
      <c r="Z48" s="567"/>
      <c r="AA48" s="567"/>
      <c r="AB48" s="568"/>
      <c r="AC48" s="124"/>
      <c r="AE48" s="198"/>
      <c r="AF48" s="198"/>
      <c r="AG48" s="198"/>
      <c r="AH48" s="198"/>
      <c r="AI48" s="198"/>
      <c r="AJ48" s="198"/>
      <c r="AK48" s="198"/>
      <c r="AL48" s="198"/>
      <c r="AM48" s="198"/>
      <c r="AN48" s="198"/>
    </row>
    <row r="49" spans="1:28" ht="17.25" customHeight="1" x14ac:dyDescent="0.25">
      <c r="A49" s="175"/>
      <c r="B49" s="167"/>
      <c r="C49" s="167"/>
      <c r="D49" s="167"/>
      <c r="E49" s="167"/>
      <c r="F49" s="167"/>
      <c r="G49" s="167"/>
      <c r="H49" s="167"/>
      <c r="I49" s="167"/>
      <c r="J49" s="167"/>
      <c r="K49" s="167"/>
      <c r="L49" s="167"/>
      <c r="M49" s="167"/>
      <c r="N49" s="167"/>
      <c r="O49" s="167"/>
      <c r="P49" s="167"/>
      <c r="Q49" s="167"/>
      <c r="R49" s="167"/>
      <c r="S49" s="167"/>
      <c r="T49" s="167"/>
      <c r="U49" s="167"/>
      <c r="V49" s="167"/>
      <c r="W49" s="167"/>
      <c r="X49" s="179"/>
      <c r="Y49" s="167"/>
      <c r="Z49" s="167"/>
      <c r="AA49" s="167"/>
      <c r="AB49" s="168"/>
    </row>
    <row r="50" spans="1:28" ht="27" hidden="1" customHeight="1" x14ac:dyDescent="0.25">
      <c r="A50" s="531" t="s">
        <v>75</v>
      </c>
      <c r="B50" s="335" t="s">
        <v>78</v>
      </c>
      <c r="C50" s="336"/>
      <c r="D50" s="336"/>
      <c r="E50" s="336"/>
      <c r="F50" s="336"/>
      <c r="G50" s="337"/>
      <c r="H50" s="338" t="s">
        <v>77</v>
      </c>
      <c r="I50" s="339"/>
      <c r="J50" s="339"/>
      <c r="K50" s="339"/>
      <c r="L50" s="339"/>
      <c r="M50" s="339"/>
      <c r="N50" s="335" t="s">
        <v>78</v>
      </c>
      <c r="O50" s="336"/>
      <c r="P50" s="336"/>
      <c r="Q50" s="336"/>
      <c r="R50" s="336"/>
      <c r="S50" s="337"/>
      <c r="T50" s="344" t="s">
        <v>79</v>
      </c>
      <c r="U50" s="345"/>
      <c r="V50" s="345"/>
      <c r="W50" s="346"/>
      <c r="X50" s="335" t="s">
        <v>80</v>
      </c>
      <c r="Y50" s="336"/>
      <c r="Z50" s="336"/>
      <c r="AA50" s="336"/>
      <c r="AB50" s="353"/>
    </row>
    <row r="51" spans="1:28" ht="27" hidden="1" customHeight="1" x14ac:dyDescent="0.25">
      <c r="A51" s="532"/>
      <c r="B51" s="70" t="s">
        <v>83</v>
      </c>
      <c r="C51" s="176"/>
      <c r="D51" s="176"/>
      <c r="E51" s="176"/>
      <c r="F51" s="176"/>
      <c r="G51" s="72"/>
      <c r="H51" s="340"/>
      <c r="I51" s="341"/>
      <c r="J51" s="341"/>
      <c r="K51" s="341"/>
      <c r="L51" s="341"/>
      <c r="M51" s="341"/>
      <c r="N51" s="354" t="s">
        <v>83</v>
      </c>
      <c r="O51" s="355"/>
      <c r="P51" s="355"/>
      <c r="Q51" s="355"/>
      <c r="R51" s="355"/>
      <c r="S51" s="356"/>
      <c r="T51" s="347"/>
      <c r="U51" s="348"/>
      <c r="V51" s="348"/>
      <c r="W51" s="349"/>
      <c r="X51" s="354" t="s">
        <v>83</v>
      </c>
      <c r="Y51" s="355"/>
      <c r="Z51" s="355"/>
      <c r="AA51" s="355"/>
      <c r="AB51" s="357"/>
    </row>
    <row r="52" spans="1:28" ht="27" hidden="1" customHeight="1" thickBot="1" x14ac:dyDescent="0.3">
      <c r="A52" s="533"/>
      <c r="B52" s="358" t="s">
        <v>114</v>
      </c>
      <c r="C52" s="359"/>
      <c r="D52" s="359"/>
      <c r="E52" s="359"/>
      <c r="F52" s="359"/>
      <c r="G52" s="360"/>
      <c r="H52" s="342"/>
      <c r="I52" s="343"/>
      <c r="J52" s="343"/>
      <c r="K52" s="343"/>
      <c r="L52" s="343"/>
      <c r="M52" s="343"/>
      <c r="N52" s="358" t="s">
        <v>115</v>
      </c>
      <c r="O52" s="359"/>
      <c r="P52" s="359"/>
      <c r="Q52" s="359"/>
      <c r="R52" s="359"/>
      <c r="S52" s="360"/>
      <c r="T52" s="350"/>
      <c r="U52" s="351"/>
      <c r="V52" s="351"/>
      <c r="W52" s="352"/>
      <c r="X52" s="358" t="s">
        <v>86</v>
      </c>
      <c r="Y52" s="359"/>
      <c r="Z52" s="359"/>
      <c r="AA52" s="359"/>
      <c r="AB52" s="361"/>
    </row>
    <row r="53" spans="1:28" x14ac:dyDescent="0.25">
      <c r="G53" s="205"/>
    </row>
    <row r="54" spans="1:28" x14ac:dyDescent="0.25">
      <c r="F54" s="214"/>
      <c r="G54" s="215"/>
    </row>
    <row r="57" spans="1:28" s="206" customFormat="1" ht="22.35" customHeight="1" x14ac:dyDescent="0.2">
      <c r="A57" s="313" t="s">
        <v>59</v>
      </c>
      <c r="B57" s="313" t="s">
        <v>60</v>
      </c>
      <c r="C57" s="315" t="s">
        <v>61</v>
      </c>
      <c r="D57" s="316"/>
      <c r="E57" s="316"/>
      <c r="F57" s="316"/>
      <c r="G57" s="316"/>
      <c r="H57" s="316"/>
      <c r="I57" s="316"/>
      <c r="J57" s="316"/>
      <c r="K57" s="316"/>
      <c r="L57" s="316"/>
      <c r="M57" s="316"/>
      <c r="N57" s="316"/>
      <c r="O57" s="316"/>
      <c r="P57" s="317"/>
    </row>
    <row r="58" spans="1:28" s="206" customFormat="1" ht="22.35" customHeight="1" x14ac:dyDescent="0.2">
      <c r="A58" s="314"/>
      <c r="B58" s="314"/>
      <c r="C58" s="118" t="s">
        <v>63</v>
      </c>
      <c r="D58" s="118" t="s">
        <v>87</v>
      </c>
      <c r="E58" s="118" t="s">
        <v>88</v>
      </c>
      <c r="F58" s="118" t="s">
        <v>89</v>
      </c>
      <c r="G58" s="118" t="s">
        <v>90</v>
      </c>
      <c r="H58" s="118" t="s">
        <v>91</v>
      </c>
      <c r="I58" s="118" t="s">
        <v>92</v>
      </c>
      <c r="J58" s="118" t="s">
        <v>93</v>
      </c>
      <c r="K58" s="118" t="s">
        <v>94</v>
      </c>
      <c r="L58" s="118" t="s">
        <v>95</v>
      </c>
      <c r="M58" s="118" t="s">
        <v>96</v>
      </c>
      <c r="N58" s="118" t="s">
        <v>97</v>
      </c>
      <c r="O58" s="118" t="s">
        <v>98</v>
      </c>
      <c r="P58" s="118" t="s">
        <v>64</v>
      </c>
    </row>
    <row r="59" spans="1:28" s="208" customFormat="1" ht="13.15" customHeight="1" x14ac:dyDescent="0.25">
      <c r="A59" s="311" t="str">
        <f>+A34</f>
        <v>20. Generar alianzas interinstitucionales para la implementación del modelo de Educación Flexible con enfoque Diferencial (SED)</v>
      </c>
      <c r="B59" s="311">
        <f>+B34</f>
        <v>0.01</v>
      </c>
      <c r="C59" s="119" t="s">
        <v>67</v>
      </c>
      <c r="D59" s="140">
        <f>+D34*$B$34/$P$34</f>
        <v>5.0000000000000001E-4</v>
      </c>
      <c r="E59" s="140">
        <f t="shared" ref="E59:O60" si="2">+E34*$B$34/$P$34</f>
        <v>1E-3</v>
      </c>
      <c r="F59" s="140">
        <f t="shared" si="2"/>
        <v>1.5E-3</v>
      </c>
      <c r="G59" s="140">
        <f t="shared" si="2"/>
        <v>2E-3</v>
      </c>
      <c r="H59" s="140">
        <f t="shared" si="2"/>
        <v>4.0000000000000001E-3</v>
      </c>
      <c r="I59" s="140">
        <f t="shared" si="2"/>
        <v>1E-3</v>
      </c>
      <c r="J59" s="140">
        <f t="shared" si="2"/>
        <v>0</v>
      </c>
      <c r="K59" s="140">
        <f t="shared" si="2"/>
        <v>0</v>
      </c>
      <c r="L59" s="140">
        <f t="shared" si="2"/>
        <v>0</v>
      </c>
      <c r="M59" s="140">
        <f t="shared" si="2"/>
        <v>0</v>
      </c>
      <c r="N59" s="140">
        <f t="shared" si="2"/>
        <v>0</v>
      </c>
      <c r="O59" s="140">
        <f t="shared" si="2"/>
        <v>0</v>
      </c>
      <c r="P59" s="207">
        <f t="shared" ref="P59:P68" si="3">SUM(D59:O59)</f>
        <v>1.0000000000000002E-2</v>
      </c>
    </row>
    <row r="60" spans="1:28" s="208" customFormat="1" ht="13.15" customHeight="1" x14ac:dyDescent="0.25">
      <c r="A60" s="312"/>
      <c r="B60" s="312"/>
      <c r="C60" s="120" t="s">
        <v>68</v>
      </c>
      <c r="D60" s="142">
        <f>+D35*$B$34/$P$34</f>
        <v>5.0000000000000001E-4</v>
      </c>
      <c r="E60" s="142">
        <f t="shared" si="2"/>
        <v>1E-3</v>
      </c>
      <c r="F60" s="142">
        <f t="shared" si="2"/>
        <v>1.5E-3</v>
      </c>
      <c r="G60" s="142">
        <f t="shared" si="2"/>
        <v>1.5E-3</v>
      </c>
      <c r="H60" s="142">
        <f t="shared" si="2"/>
        <v>4.0000000000000001E-3</v>
      </c>
      <c r="I60" s="142">
        <f t="shared" si="2"/>
        <v>5.0000000000000001E-4</v>
      </c>
      <c r="J60" s="142">
        <f t="shared" si="2"/>
        <v>0</v>
      </c>
      <c r="K60" s="142">
        <f t="shared" si="2"/>
        <v>1E-4</v>
      </c>
      <c r="L60" s="142">
        <f t="shared" si="2"/>
        <v>1E-4</v>
      </c>
      <c r="M60" s="142">
        <f t="shared" si="2"/>
        <v>1E-4</v>
      </c>
      <c r="N60" s="142">
        <f t="shared" si="2"/>
        <v>7.000000000000001E-4</v>
      </c>
      <c r="O60" s="142">
        <f t="shared" si="2"/>
        <v>0</v>
      </c>
      <c r="P60" s="209">
        <f t="shared" si="3"/>
        <v>9.9999999999999985E-3</v>
      </c>
    </row>
    <row r="61" spans="1:28" s="208" customFormat="1" ht="13.15" customHeight="1" x14ac:dyDescent="0.25">
      <c r="A61" s="311" t="str">
        <f>+A37</f>
        <v xml:space="preserve">21. Transversalizar el enfoque diferencial en el modelo de Educación Flexible con los procesos de articulación, apoyo, acompañamiento, información y formación a la SED y operadores del servicio. </v>
      </c>
      <c r="B61" s="311">
        <f>+B37</f>
        <v>0.01</v>
      </c>
      <c r="C61" s="119" t="s">
        <v>67</v>
      </c>
      <c r="D61" s="140">
        <f>+D37*$B$37/$P$37</f>
        <v>0</v>
      </c>
      <c r="E61" s="140">
        <f t="shared" ref="E61:O61" si="4">+E37*$B$37/$P$37</f>
        <v>0</v>
      </c>
      <c r="F61" s="140">
        <f t="shared" si="4"/>
        <v>0</v>
      </c>
      <c r="G61" s="140">
        <f t="shared" si="4"/>
        <v>9.999999999999998E-4</v>
      </c>
      <c r="H61" s="140">
        <f t="shared" si="4"/>
        <v>9.999999999999998E-4</v>
      </c>
      <c r="I61" s="140">
        <f t="shared" si="4"/>
        <v>9.999999999999998E-4</v>
      </c>
      <c r="J61" s="140">
        <f t="shared" si="4"/>
        <v>1.4999999999999996E-3</v>
      </c>
      <c r="K61" s="140">
        <f t="shared" si="4"/>
        <v>1.4999999999999996E-3</v>
      </c>
      <c r="L61" s="140">
        <f t="shared" si="4"/>
        <v>1.4999999999999996E-3</v>
      </c>
      <c r="M61" s="140">
        <f t="shared" si="4"/>
        <v>1.4999999999999996E-3</v>
      </c>
      <c r="N61" s="140">
        <f t="shared" si="4"/>
        <v>9.999999999999998E-4</v>
      </c>
      <c r="O61" s="140">
        <f t="shared" si="4"/>
        <v>0</v>
      </c>
      <c r="P61" s="207">
        <f t="shared" si="3"/>
        <v>9.9999999999999967E-3</v>
      </c>
    </row>
    <row r="62" spans="1:28" s="208" customFormat="1" ht="13.15" customHeight="1" x14ac:dyDescent="0.25">
      <c r="A62" s="312"/>
      <c r="B62" s="312"/>
      <c r="C62" s="120" t="s">
        <v>68</v>
      </c>
      <c r="D62" s="142">
        <f t="shared" ref="D62:O62" si="5">+D38*$B$37/$P$37</f>
        <v>0</v>
      </c>
      <c r="E62" s="142">
        <f t="shared" si="5"/>
        <v>0</v>
      </c>
      <c r="F62" s="142">
        <f t="shared" si="5"/>
        <v>0</v>
      </c>
      <c r="G62" s="142">
        <f t="shared" si="5"/>
        <v>9.999999999999998E-4</v>
      </c>
      <c r="H62" s="142">
        <f t="shared" si="5"/>
        <v>9.999999999999998E-4</v>
      </c>
      <c r="I62" s="142">
        <f t="shared" si="5"/>
        <v>9.999999999999998E-4</v>
      </c>
      <c r="J62" s="142">
        <f t="shared" si="5"/>
        <v>9.999999999999998E-4</v>
      </c>
      <c r="K62" s="142">
        <f t="shared" si="5"/>
        <v>9.999999999999998E-4</v>
      </c>
      <c r="L62" s="142">
        <f t="shared" si="5"/>
        <v>1.4999999999999996E-3</v>
      </c>
      <c r="M62" s="142">
        <f t="shared" si="5"/>
        <v>4.999999999999999E-4</v>
      </c>
      <c r="N62" s="142">
        <f t="shared" si="5"/>
        <v>9.999999999999998E-4</v>
      </c>
      <c r="O62" s="142">
        <f t="shared" si="5"/>
        <v>1.9999999999999996E-3</v>
      </c>
      <c r="P62" s="209">
        <f t="shared" si="3"/>
        <v>9.9999999999999985E-3</v>
      </c>
    </row>
    <row r="63" spans="1:28" s="208" customFormat="1" ht="13.15" customHeight="1" x14ac:dyDescent="0.25">
      <c r="A63" s="311" t="str">
        <f>+A40</f>
        <v xml:space="preserve">22. Promover los apoyos  a las mujeres graduadas de Educación Flexible con la educación superior y el empleo. </v>
      </c>
      <c r="B63" s="311">
        <f>+B40</f>
        <v>0.01</v>
      </c>
      <c r="C63" s="119" t="s">
        <v>67</v>
      </c>
      <c r="D63" s="140">
        <f>+D40*$B$40/$P$40</f>
        <v>0</v>
      </c>
      <c r="E63" s="140">
        <f t="shared" ref="E63:O63" si="6">+E40*$B$40/$P$40</f>
        <v>1E-3</v>
      </c>
      <c r="F63" s="140">
        <f t="shared" si="6"/>
        <v>1E-3</v>
      </c>
      <c r="G63" s="140">
        <f t="shared" si="6"/>
        <v>2E-3</v>
      </c>
      <c r="H63" s="140">
        <f t="shared" si="6"/>
        <v>1E-3</v>
      </c>
      <c r="I63" s="140">
        <f t="shared" si="6"/>
        <v>0</v>
      </c>
      <c r="J63" s="140">
        <f t="shared" si="6"/>
        <v>1E-3</v>
      </c>
      <c r="K63" s="140">
        <f t="shared" si="6"/>
        <v>2E-3</v>
      </c>
      <c r="L63" s="140">
        <f t="shared" si="6"/>
        <v>1E-3</v>
      </c>
      <c r="M63" s="140">
        <f t="shared" si="6"/>
        <v>1E-3</v>
      </c>
      <c r="N63" s="140">
        <f t="shared" si="6"/>
        <v>0</v>
      </c>
      <c r="O63" s="140">
        <f t="shared" si="6"/>
        <v>0</v>
      </c>
      <c r="P63" s="207">
        <f t="shared" si="3"/>
        <v>1.0000000000000002E-2</v>
      </c>
    </row>
    <row r="64" spans="1:28" s="208" customFormat="1" ht="13.15" customHeight="1" x14ac:dyDescent="0.25">
      <c r="A64" s="312"/>
      <c r="B64" s="312"/>
      <c r="C64" s="120" t="s">
        <v>68</v>
      </c>
      <c r="D64" s="142">
        <f t="shared" ref="D64:O64" si="7">+D41*$B$40/$P$40</f>
        <v>0</v>
      </c>
      <c r="E64" s="142">
        <f t="shared" si="7"/>
        <v>1E-3</v>
      </c>
      <c r="F64" s="142">
        <f t="shared" si="7"/>
        <v>1E-3</v>
      </c>
      <c r="G64" s="142">
        <f t="shared" si="7"/>
        <v>2E-3</v>
      </c>
      <c r="H64" s="142">
        <f t="shared" si="7"/>
        <v>1E-3</v>
      </c>
      <c r="I64" s="142">
        <f t="shared" si="7"/>
        <v>5.0000000000000001E-4</v>
      </c>
      <c r="J64" s="142">
        <f t="shared" si="7"/>
        <v>1E-3</v>
      </c>
      <c r="K64" s="142">
        <f t="shared" si="7"/>
        <v>2E-3</v>
      </c>
      <c r="L64" s="142">
        <f t="shared" si="7"/>
        <v>1E-3</v>
      </c>
      <c r="M64" s="142">
        <f t="shared" si="7"/>
        <v>1E-4</v>
      </c>
      <c r="N64" s="142">
        <f t="shared" si="7"/>
        <v>2.9999999999999997E-4</v>
      </c>
      <c r="O64" s="142">
        <f t="shared" si="7"/>
        <v>1E-4</v>
      </c>
      <c r="P64" s="209">
        <f t="shared" si="3"/>
        <v>0.01</v>
      </c>
    </row>
    <row r="65" spans="1:17" s="208" customFormat="1" ht="13.15" customHeight="1" x14ac:dyDescent="0.25">
      <c r="A65" s="311" t="str">
        <f>+A43</f>
        <v>23. Desarrollar e implementar una estrategia para la promoción y vinculación de mujeres en toda su diversidad a la formación técnica y tecnológica del SENA, así como, la vinculación a cursos propios de la oferta de la SDMujer</v>
      </c>
      <c r="B65" s="311">
        <f>+B43</f>
        <v>0.01</v>
      </c>
      <c r="C65" s="119" t="s">
        <v>67</v>
      </c>
      <c r="D65" s="140">
        <f>+D43*$B$43/$P$43</f>
        <v>0</v>
      </c>
      <c r="E65" s="140">
        <f t="shared" ref="E65:O65" si="8">+E43*$B$43/$P$43</f>
        <v>0</v>
      </c>
      <c r="F65" s="140">
        <f t="shared" si="8"/>
        <v>0</v>
      </c>
      <c r="G65" s="140">
        <f t="shared" si="8"/>
        <v>5.0000000000000001E-4</v>
      </c>
      <c r="H65" s="140">
        <f t="shared" si="8"/>
        <v>1E-3</v>
      </c>
      <c r="I65" s="140">
        <f t="shared" si="8"/>
        <v>1E-3</v>
      </c>
      <c r="J65" s="140">
        <f t="shared" si="8"/>
        <v>1.5E-3</v>
      </c>
      <c r="K65" s="140">
        <f t="shared" si="8"/>
        <v>1.5E-3</v>
      </c>
      <c r="L65" s="140">
        <f t="shared" si="8"/>
        <v>1.5E-3</v>
      </c>
      <c r="M65" s="140">
        <f t="shared" si="8"/>
        <v>1.5E-3</v>
      </c>
      <c r="N65" s="140">
        <f t="shared" si="8"/>
        <v>1.5E-3</v>
      </c>
      <c r="O65" s="140">
        <f t="shared" si="8"/>
        <v>0</v>
      </c>
      <c r="P65" s="207">
        <f t="shared" si="3"/>
        <v>9.9999999999999985E-3</v>
      </c>
    </row>
    <row r="66" spans="1:17" s="208" customFormat="1" ht="13.15" customHeight="1" x14ac:dyDescent="0.25">
      <c r="A66" s="312"/>
      <c r="B66" s="312"/>
      <c r="C66" s="120" t="s">
        <v>68</v>
      </c>
      <c r="D66" s="142">
        <f t="shared" ref="D66:O66" si="9">+D44*$B$43/$P$43</f>
        <v>0</v>
      </c>
      <c r="E66" s="142">
        <f t="shared" si="9"/>
        <v>0</v>
      </c>
      <c r="F66" s="142">
        <f t="shared" si="9"/>
        <v>0</v>
      </c>
      <c r="G66" s="142">
        <f t="shared" si="9"/>
        <v>5.0000000000000001E-4</v>
      </c>
      <c r="H66" s="142">
        <f t="shared" si="9"/>
        <v>1E-3</v>
      </c>
      <c r="I66" s="142">
        <f t="shared" si="9"/>
        <v>1E-3</v>
      </c>
      <c r="J66" s="142">
        <f t="shared" si="9"/>
        <v>1E-3</v>
      </c>
      <c r="K66" s="142">
        <f t="shared" si="9"/>
        <v>1.5E-3</v>
      </c>
      <c r="L66" s="142">
        <f t="shared" si="9"/>
        <v>1.5E-3</v>
      </c>
      <c r="M66" s="142">
        <f t="shared" si="9"/>
        <v>1.5E-3</v>
      </c>
      <c r="N66" s="142">
        <f t="shared" si="9"/>
        <v>1E-3</v>
      </c>
      <c r="O66" s="142">
        <f t="shared" si="9"/>
        <v>1E-3</v>
      </c>
      <c r="P66" s="209">
        <f t="shared" si="3"/>
        <v>1.0000000000000002E-2</v>
      </c>
    </row>
    <row r="67" spans="1:17" s="208" customFormat="1" ht="13.15" customHeight="1" x14ac:dyDescent="0.25">
      <c r="A67" s="311" t="str">
        <f>+A46</f>
        <v xml:space="preserve">24. Realizar el seguimiento y acompañamiento a las mujeres registradas en el Modelo de Educación Flexible, en alianza con la Secretaría Distrital de educación. </v>
      </c>
      <c r="B67" s="311">
        <f>+B46</f>
        <v>0.01</v>
      </c>
      <c r="C67" s="119" t="s">
        <v>67</v>
      </c>
      <c r="D67" s="140">
        <f>+D46*$B$46/$P$46</f>
        <v>0</v>
      </c>
      <c r="E67" s="140">
        <f t="shared" ref="E67:O67" si="10">+E46*$B$46/$P$46</f>
        <v>1.0000000000000002E-3</v>
      </c>
      <c r="F67" s="140">
        <f t="shared" si="10"/>
        <v>1.0000000000000002E-3</v>
      </c>
      <c r="G67" s="140">
        <f t="shared" si="10"/>
        <v>1.0000000000000002E-3</v>
      </c>
      <c r="H67" s="140">
        <f t="shared" si="10"/>
        <v>1.0000000000000002E-3</v>
      </c>
      <c r="I67" s="140">
        <f t="shared" si="10"/>
        <v>1.0000000000000002E-3</v>
      </c>
      <c r="J67" s="140">
        <f t="shared" si="10"/>
        <v>1.0000000000000002E-3</v>
      </c>
      <c r="K67" s="140">
        <f t="shared" si="10"/>
        <v>1.0000000000000002E-3</v>
      </c>
      <c r="L67" s="140">
        <f t="shared" si="10"/>
        <v>1.0000000000000002E-3</v>
      </c>
      <c r="M67" s="140">
        <f t="shared" si="10"/>
        <v>1.0000000000000002E-3</v>
      </c>
      <c r="N67" s="140">
        <f t="shared" si="10"/>
        <v>1.0000000000000002E-3</v>
      </c>
      <c r="O67" s="140">
        <f t="shared" si="10"/>
        <v>0</v>
      </c>
      <c r="P67" s="207">
        <f t="shared" si="3"/>
        <v>1.0000000000000004E-2</v>
      </c>
    </row>
    <row r="68" spans="1:17" s="208" customFormat="1" ht="13.15" customHeight="1" x14ac:dyDescent="0.25">
      <c r="A68" s="312"/>
      <c r="B68" s="312"/>
      <c r="C68" s="120" t="s">
        <v>68</v>
      </c>
      <c r="D68" s="142">
        <f t="shared" ref="D68:O68" si="11">+D47*$B$46/$P$46</f>
        <v>0</v>
      </c>
      <c r="E68" s="142">
        <f t="shared" si="11"/>
        <v>1.0000000000000002E-3</v>
      </c>
      <c r="F68" s="142">
        <f t="shared" si="11"/>
        <v>1.0000000000000002E-3</v>
      </c>
      <c r="G68" s="142">
        <f t="shared" si="11"/>
        <v>1.0000000000000002E-3</v>
      </c>
      <c r="H68" s="142">
        <f t="shared" si="11"/>
        <v>1.0000000000000002E-3</v>
      </c>
      <c r="I68" s="142">
        <f t="shared" si="11"/>
        <v>1.0000000000000002E-3</v>
      </c>
      <c r="J68" s="142">
        <f t="shared" si="11"/>
        <v>1.0000000000000002E-3</v>
      </c>
      <c r="K68" s="142">
        <f t="shared" si="11"/>
        <v>1.0000000000000002E-3</v>
      </c>
      <c r="L68" s="142">
        <f t="shared" si="11"/>
        <v>1.0000000000000002E-3</v>
      </c>
      <c r="M68" s="142">
        <f t="shared" si="11"/>
        <v>5.0000000000000012E-4</v>
      </c>
      <c r="N68" s="142">
        <f t="shared" si="11"/>
        <v>1.5000000000000002E-3</v>
      </c>
      <c r="O68" s="142">
        <f t="shared" si="11"/>
        <v>0</v>
      </c>
      <c r="P68" s="209">
        <f t="shared" si="3"/>
        <v>1.0000000000000002E-2</v>
      </c>
    </row>
    <row r="69" spans="1:17" s="208" customFormat="1" ht="11.25" x14ac:dyDescent="0.25">
      <c r="C69" s="210"/>
      <c r="D69" s="211">
        <f>+D60+D62+D64+D66+D68</f>
        <v>5.0000000000000001E-4</v>
      </c>
      <c r="E69" s="211">
        <f t="shared" ref="E69:P69" si="12">+E60+E62+E64+E66+E68</f>
        <v>3.0000000000000001E-3</v>
      </c>
      <c r="F69" s="211">
        <f t="shared" si="12"/>
        <v>3.5000000000000005E-3</v>
      </c>
      <c r="G69" s="211">
        <f t="shared" si="12"/>
        <v>5.9999999999999993E-3</v>
      </c>
      <c r="H69" s="211">
        <f t="shared" si="12"/>
        <v>8.0000000000000002E-3</v>
      </c>
      <c r="I69" s="211">
        <f t="shared" si="12"/>
        <v>4.0000000000000001E-3</v>
      </c>
      <c r="J69" s="211">
        <f t="shared" si="12"/>
        <v>4.0000000000000001E-3</v>
      </c>
      <c r="K69" s="211">
        <f t="shared" si="12"/>
        <v>5.5999999999999999E-3</v>
      </c>
      <c r="L69" s="211">
        <f t="shared" si="12"/>
        <v>5.0999999999999995E-3</v>
      </c>
      <c r="M69" s="211">
        <f t="shared" si="12"/>
        <v>2.7000000000000001E-3</v>
      </c>
      <c r="N69" s="211">
        <f t="shared" si="12"/>
        <v>4.5000000000000005E-3</v>
      </c>
      <c r="O69" s="211">
        <f t="shared" si="12"/>
        <v>3.0999999999999995E-3</v>
      </c>
      <c r="P69" s="211">
        <f t="shared" si="12"/>
        <v>0.05</v>
      </c>
    </row>
    <row r="70" spans="1:17" s="212" customFormat="1" ht="12.75" x14ac:dyDescent="0.2">
      <c r="C70" s="121" t="s">
        <v>99</v>
      </c>
      <c r="D70" s="141">
        <f>D69*$C$30/$B$30</f>
        <v>2.5000000000000001E-3</v>
      </c>
      <c r="E70" s="141">
        <f>E69*$C$30/$B$30</f>
        <v>1.4999999999999999E-2</v>
      </c>
      <c r="F70" s="141">
        <f>F69*$C$30/$B$30</f>
        <v>1.7500000000000002E-2</v>
      </c>
      <c r="G70" s="141">
        <f t="shared" ref="G70:O70" si="13">G69*$C$30/$B$30</f>
        <v>2.9999999999999995E-2</v>
      </c>
      <c r="H70" s="141">
        <f t="shared" si="13"/>
        <v>0.04</v>
      </c>
      <c r="I70" s="141">
        <f t="shared" si="13"/>
        <v>0.02</v>
      </c>
      <c r="J70" s="141">
        <f t="shared" si="13"/>
        <v>0.02</v>
      </c>
      <c r="K70" s="141">
        <f t="shared" si="13"/>
        <v>2.7999999999999997E-2</v>
      </c>
      <c r="L70" s="141">
        <f t="shared" si="13"/>
        <v>2.5499999999999995E-2</v>
      </c>
      <c r="M70" s="141">
        <f t="shared" si="13"/>
        <v>1.35E-2</v>
      </c>
      <c r="N70" s="141">
        <f t="shared" si="13"/>
        <v>2.2500000000000003E-2</v>
      </c>
      <c r="O70" s="141">
        <f t="shared" si="13"/>
        <v>1.5499999999999996E-2</v>
      </c>
      <c r="P70" s="127">
        <f>SUM(D70:O70)</f>
        <v>0.24999999999999997</v>
      </c>
      <c r="Q70" s="187"/>
    </row>
  </sheetData>
  <mergeCells count="129">
    <mergeCell ref="A63:A64"/>
    <mergeCell ref="B63:B64"/>
    <mergeCell ref="A65:A66"/>
    <mergeCell ref="B65:B66"/>
    <mergeCell ref="A67:A68"/>
    <mergeCell ref="B67:B68"/>
    <mergeCell ref="A57:A58"/>
    <mergeCell ref="B57:B58"/>
    <mergeCell ref="C57:P57"/>
    <mergeCell ref="A59:A60"/>
    <mergeCell ref="B59:B60"/>
    <mergeCell ref="A61:A62"/>
    <mergeCell ref="B61:B62"/>
    <mergeCell ref="A1:A4"/>
    <mergeCell ref="B1:Y1"/>
    <mergeCell ref="Z1:AB1"/>
    <mergeCell ref="B2:Y2"/>
    <mergeCell ref="Z2:AB2"/>
    <mergeCell ref="B3:Y4"/>
    <mergeCell ref="Z3:AB3"/>
    <mergeCell ref="Z4:AB4"/>
    <mergeCell ref="A7:B9"/>
    <mergeCell ref="C7:K9"/>
    <mergeCell ref="R7:T9"/>
    <mergeCell ref="U7:V9"/>
    <mergeCell ref="W7:X9"/>
    <mergeCell ref="Y7:Z7"/>
    <mergeCell ref="AA7:AB7"/>
    <mergeCell ref="Y8:Z8"/>
    <mergeCell ref="AA8:AB8"/>
    <mergeCell ref="Y9:Z9"/>
    <mergeCell ref="AA9:AB9"/>
    <mergeCell ref="A11:B11"/>
    <mergeCell ref="C11:K11"/>
    <mergeCell ref="M11:Q11"/>
    <mergeCell ref="R11:V11"/>
    <mergeCell ref="W11:X11"/>
    <mergeCell ref="Y11:AB11"/>
    <mergeCell ref="C12:Z12"/>
    <mergeCell ref="A13:B13"/>
    <mergeCell ref="C13:Q13"/>
    <mergeCell ref="S13:T13"/>
    <mergeCell ref="V13:Y13"/>
    <mergeCell ref="AA13:AB13"/>
    <mergeCell ref="A15:B16"/>
    <mergeCell ref="D15:E15"/>
    <mergeCell ref="F15:G15"/>
    <mergeCell ref="H15:I15"/>
    <mergeCell ref="Q15:AB15"/>
    <mergeCell ref="D16:E16"/>
    <mergeCell ref="F16:G16"/>
    <mergeCell ref="H16:I16"/>
    <mergeCell ref="Q16:V16"/>
    <mergeCell ref="W16:AB16"/>
    <mergeCell ref="Q17:S17"/>
    <mergeCell ref="T17:V17"/>
    <mergeCell ref="W17:Y17"/>
    <mergeCell ref="Z17:AB17"/>
    <mergeCell ref="Q18:S18"/>
    <mergeCell ref="T18:V18"/>
    <mergeCell ref="W18:Y18"/>
    <mergeCell ref="Z18:AB18"/>
    <mergeCell ref="A20:AB20"/>
    <mergeCell ref="A21:A22"/>
    <mergeCell ref="B21:C22"/>
    <mergeCell ref="D21:O21"/>
    <mergeCell ref="P21:P22"/>
    <mergeCell ref="Q21:AB22"/>
    <mergeCell ref="D22:F22"/>
    <mergeCell ref="G22:I22"/>
    <mergeCell ref="J22:L22"/>
    <mergeCell ref="M22:O22"/>
    <mergeCell ref="A23:A26"/>
    <mergeCell ref="B23:C26"/>
    <mergeCell ref="D23:F26"/>
    <mergeCell ref="G23:I26"/>
    <mergeCell ref="J23:L26"/>
    <mergeCell ref="M23:O26"/>
    <mergeCell ref="Q33:AB33"/>
    <mergeCell ref="P23:P26"/>
    <mergeCell ref="Q23:AB26"/>
    <mergeCell ref="A27:AB27"/>
    <mergeCell ref="A28:A29"/>
    <mergeCell ref="B28:B29"/>
    <mergeCell ref="C28:C29"/>
    <mergeCell ref="D28:P28"/>
    <mergeCell ref="Q28:AB28"/>
    <mergeCell ref="Q29:T29"/>
    <mergeCell ref="A34:A35"/>
    <mergeCell ref="B34:B35"/>
    <mergeCell ref="Q34:AB36"/>
    <mergeCell ref="A36:B36"/>
    <mergeCell ref="A37:A38"/>
    <mergeCell ref="B37:B38"/>
    <mergeCell ref="Q37:AB39"/>
    <mergeCell ref="A39:B39"/>
    <mergeCell ref="Y29:AB29"/>
    <mergeCell ref="Q30:T30"/>
    <mergeCell ref="U30:X30"/>
    <mergeCell ref="Y30:AB30"/>
    <mergeCell ref="A31:AB31"/>
    <mergeCell ref="A32:A33"/>
    <mergeCell ref="B32:B33"/>
    <mergeCell ref="C32:P32"/>
    <mergeCell ref="Q32:AB32"/>
    <mergeCell ref="U29:X29"/>
    <mergeCell ref="B50:G50"/>
    <mergeCell ref="H50:M52"/>
    <mergeCell ref="N50:S50"/>
    <mergeCell ref="T50:W52"/>
    <mergeCell ref="X50:AB50"/>
    <mergeCell ref="A40:A41"/>
    <mergeCell ref="B40:B41"/>
    <mergeCell ref="Q40:AB42"/>
    <mergeCell ref="A42:B42"/>
    <mergeCell ref="A43:A44"/>
    <mergeCell ref="N51:S51"/>
    <mergeCell ref="X51:AB51"/>
    <mergeCell ref="B52:G52"/>
    <mergeCell ref="N52:S52"/>
    <mergeCell ref="X52:AB52"/>
    <mergeCell ref="A46:A47"/>
    <mergeCell ref="B46:B47"/>
    <mergeCell ref="Q46:AB48"/>
    <mergeCell ref="A48:B48"/>
    <mergeCell ref="A50:A52"/>
    <mergeCell ref="B43:B44"/>
    <mergeCell ref="Q43:AB45"/>
    <mergeCell ref="A45:B45"/>
  </mergeCells>
  <dataValidations count="2">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30:AB30 Q34:AB48">
      <formula1>2000</formula1>
    </dataValidation>
  </dataValidations>
  <printOptions horizontalCentered="1"/>
  <pageMargins left="0.19685039370078741" right="0.19685039370078741" top="0.19685039370078741" bottom="0.19685039370078741" header="0" footer="0"/>
  <pageSetup paperSize="41" scale="45"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537D1"/>
  </sheetPr>
  <dimension ref="A1:AN60"/>
  <sheetViews>
    <sheetView view="pageBreakPreview" topLeftCell="A42" zoomScale="75" zoomScaleNormal="75" zoomScaleSheetLayoutView="75" workbookViewId="0">
      <selection activeCell="B43" sqref="B43"/>
    </sheetView>
  </sheetViews>
  <sheetFormatPr baseColWidth="10" defaultColWidth="11.42578125" defaultRowHeight="15" x14ac:dyDescent="0.25"/>
  <cols>
    <col min="1" max="1" width="33.5703125" style="183" customWidth="1"/>
    <col min="2" max="2" width="18.28515625" style="183" customWidth="1"/>
    <col min="3" max="3" width="17.42578125" style="183" customWidth="1"/>
    <col min="4" max="15" width="7.140625" style="183" customWidth="1"/>
    <col min="16" max="16" width="8.5703125" style="183" customWidth="1"/>
    <col min="17" max="17" width="13.85546875" style="183" customWidth="1"/>
    <col min="18" max="28" width="13" style="183" customWidth="1"/>
    <col min="29" max="29" width="8.7109375" style="182" bestFit="1" customWidth="1"/>
    <col min="30" max="30" width="22.85546875" style="183" hidden="1" customWidth="1"/>
    <col min="31" max="31" width="18.42578125" style="183" bestFit="1" customWidth="1"/>
    <col min="32" max="32" width="8.42578125" style="183" customWidth="1"/>
    <col min="33" max="33" width="18.42578125" style="183" bestFit="1" customWidth="1"/>
    <col min="34" max="34" width="5.7109375" style="183" customWidth="1"/>
    <col min="35" max="35" width="18.42578125" style="183" bestFit="1" customWidth="1"/>
    <col min="36" max="36" width="4.7109375" style="183" customWidth="1"/>
    <col min="37" max="37" width="23" style="183" bestFit="1" customWidth="1"/>
    <col min="38" max="38" width="11.42578125" style="183"/>
    <col min="39" max="39" width="18.42578125" style="183" bestFit="1" customWidth="1"/>
    <col min="40" max="40" width="16.140625" style="183" customWidth="1"/>
    <col min="41" max="16384" width="11.42578125" style="183"/>
  </cols>
  <sheetData>
    <row r="1" spans="1:40" ht="32.25" customHeight="1" x14ac:dyDescent="0.25">
      <c r="A1" s="634"/>
      <c r="B1" s="637" t="s">
        <v>0</v>
      </c>
      <c r="C1" s="638"/>
      <c r="D1" s="638"/>
      <c r="E1" s="638"/>
      <c r="F1" s="638"/>
      <c r="G1" s="638"/>
      <c r="H1" s="638"/>
      <c r="I1" s="638"/>
      <c r="J1" s="638"/>
      <c r="K1" s="638"/>
      <c r="L1" s="638"/>
      <c r="M1" s="638"/>
      <c r="N1" s="638"/>
      <c r="O1" s="638"/>
      <c r="P1" s="638"/>
      <c r="Q1" s="638"/>
      <c r="R1" s="638"/>
      <c r="S1" s="638"/>
      <c r="T1" s="638"/>
      <c r="U1" s="638"/>
      <c r="V1" s="638"/>
      <c r="W1" s="638"/>
      <c r="X1" s="638"/>
      <c r="Y1" s="639"/>
      <c r="Z1" s="640" t="s">
        <v>1</v>
      </c>
      <c r="AA1" s="641"/>
      <c r="AB1" s="642"/>
    </row>
    <row r="2" spans="1:40" ht="30.75" customHeight="1" x14ac:dyDescent="0.25">
      <c r="A2" s="635"/>
      <c r="B2" s="643" t="s">
        <v>2</v>
      </c>
      <c r="C2" s="644"/>
      <c r="D2" s="644"/>
      <c r="E2" s="644"/>
      <c r="F2" s="644"/>
      <c r="G2" s="644"/>
      <c r="H2" s="644"/>
      <c r="I2" s="644"/>
      <c r="J2" s="644"/>
      <c r="K2" s="644"/>
      <c r="L2" s="644"/>
      <c r="M2" s="644"/>
      <c r="N2" s="644"/>
      <c r="O2" s="644"/>
      <c r="P2" s="644"/>
      <c r="Q2" s="644"/>
      <c r="R2" s="644"/>
      <c r="S2" s="644"/>
      <c r="T2" s="644"/>
      <c r="U2" s="644"/>
      <c r="V2" s="644"/>
      <c r="W2" s="644"/>
      <c r="X2" s="644"/>
      <c r="Y2" s="645"/>
      <c r="Z2" s="646" t="s">
        <v>3</v>
      </c>
      <c r="AA2" s="647"/>
      <c r="AB2" s="648"/>
    </row>
    <row r="3" spans="1:40" ht="24" customHeight="1" x14ac:dyDescent="0.25">
      <c r="A3" s="635"/>
      <c r="B3" s="649" t="s">
        <v>4</v>
      </c>
      <c r="C3" s="650"/>
      <c r="D3" s="650"/>
      <c r="E3" s="650"/>
      <c r="F3" s="650"/>
      <c r="G3" s="650"/>
      <c r="H3" s="650"/>
      <c r="I3" s="650"/>
      <c r="J3" s="650"/>
      <c r="K3" s="650"/>
      <c r="L3" s="650"/>
      <c r="M3" s="650"/>
      <c r="N3" s="650"/>
      <c r="O3" s="650"/>
      <c r="P3" s="650"/>
      <c r="Q3" s="650"/>
      <c r="R3" s="650"/>
      <c r="S3" s="650"/>
      <c r="T3" s="650"/>
      <c r="U3" s="650"/>
      <c r="V3" s="650"/>
      <c r="W3" s="650"/>
      <c r="X3" s="650"/>
      <c r="Y3" s="651"/>
      <c r="Z3" s="646" t="s">
        <v>5</v>
      </c>
      <c r="AA3" s="647"/>
      <c r="AB3" s="648"/>
    </row>
    <row r="4" spans="1:40" ht="15.75" customHeight="1" thickBot="1" x14ac:dyDescent="0.3">
      <c r="A4" s="636"/>
      <c r="B4" s="652"/>
      <c r="C4" s="653"/>
      <c r="D4" s="653"/>
      <c r="E4" s="653"/>
      <c r="F4" s="653"/>
      <c r="G4" s="653"/>
      <c r="H4" s="653"/>
      <c r="I4" s="653"/>
      <c r="J4" s="653"/>
      <c r="K4" s="653"/>
      <c r="L4" s="653"/>
      <c r="M4" s="653"/>
      <c r="N4" s="653"/>
      <c r="O4" s="653"/>
      <c r="P4" s="653"/>
      <c r="Q4" s="653"/>
      <c r="R4" s="653"/>
      <c r="S4" s="653"/>
      <c r="T4" s="653"/>
      <c r="U4" s="653"/>
      <c r="V4" s="653"/>
      <c r="W4" s="653"/>
      <c r="X4" s="653"/>
      <c r="Y4" s="654"/>
      <c r="Z4" s="550" t="s">
        <v>6</v>
      </c>
      <c r="AA4" s="551"/>
      <c r="AB4" s="552"/>
    </row>
    <row r="5" spans="1:40" ht="9" customHeight="1" thickBot="1" x14ac:dyDescent="0.3">
      <c r="A5" s="66"/>
      <c r="B5" s="64"/>
      <c r="C5" s="65"/>
      <c r="D5" s="8"/>
      <c r="E5" s="8"/>
      <c r="F5" s="8"/>
      <c r="G5" s="8"/>
      <c r="H5" s="8"/>
      <c r="I5" s="8"/>
      <c r="J5" s="8"/>
      <c r="K5" s="8"/>
      <c r="L5" s="8"/>
      <c r="M5" s="8"/>
      <c r="N5" s="8"/>
      <c r="O5" s="8"/>
      <c r="P5" s="8"/>
      <c r="Q5" s="8"/>
      <c r="R5" s="8"/>
      <c r="S5" s="8"/>
      <c r="T5" s="8"/>
      <c r="U5" s="8"/>
      <c r="V5" s="8"/>
      <c r="W5" s="8"/>
      <c r="X5" s="8"/>
      <c r="Y5" s="8"/>
      <c r="Z5" s="9"/>
      <c r="AA5" s="2"/>
      <c r="AB5" s="67"/>
    </row>
    <row r="6" spans="1:40" ht="9" customHeight="1" thickBot="1" x14ac:dyDescent="0.3">
      <c r="A6" s="7"/>
      <c r="B6" s="8"/>
      <c r="C6" s="8"/>
      <c r="D6" s="8"/>
      <c r="E6" s="8"/>
      <c r="F6" s="8"/>
      <c r="G6" s="8"/>
      <c r="H6" s="8"/>
      <c r="I6" s="8"/>
      <c r="J6" s="8"/>
      <c r="K6" s="8"/>
      <c r="L6" s="8"/>
      <c r="M6" s="8"/>
      <c r="N6" s="8"/>
      <c r="O6" s="8"/>
      <c r="P6" s="8"/>
      <c r="Q6" s="8"/>
      <c r="R6" s="8"/>
      <c r="S6" s="8"/>
      <c r="T6" s="8"/>
      <c r="U6" s="8"/>
      <c r="V6" s="8"/>
      <c r="W6" s="8"/>
      <c r="X6" s="8"/>
      <c r="Y6" s="8"/>
      <c r="Z6" s="8"/>
      <c r="AA6" s="4"/>
      <c r="AB6" s="68"/>
    </row>
    <row r="7" spans="1:40" s="188" customFormat="1" ht="12.75" x14ac:dyDescent="0.2">
      <c r="A7" s="553" t="s">
        <v>7</v>
      </c>
      <c r="B7" s="655"/>
      <c r="C7" s="501" t="s">
        <v>8</v>
      </c>
      <c r="D7" s="660"/>
      <c r="E7" s="660"/>
      <c r="F7" s="660"/>
      <c r="G7" s="660"/>
      <c r="H7" s="660"/>
      <c r="I7" s="660"/>
      <c r="J7" s="660"/>
      <c r="K7" s="655"/>
      <c r="L7" s="184"/>
      <c r="M7" s="185"/>
      <c r="N7" s="185"/>
      <c r="O7" s="185"/>
      <c r="P7" s="185"/>
      <c r="Q7" s="186"/>
      <c r="R7" s="505" t="s">
        <v>9</v>
      </c>
      <c r="S7" s="660"/>
      <c r="T7" s="655"/>
      <c r="U7" s="506">
        <v>44564</v>
      </c>
      <c r="V7" s="507"/>
      <c r="W7" s="505" t="s">
        <v>10</v>
      </c>
      <c r="X7" s="655"/>
      <c r="Y7" s="557" t="s">
        <v>11</v>
      </c>
      <c r="Z7" s="665"/>
      <c r="AA7" s="558"/>
      <c r="AB7" s="666"/>
      <c r="AC7" s="187"/>
      <c r="AD7" s="187"/>
      <c r="AE7" s="187"/>
      <c r="AF7" s="187"/>
      <c r="AG7" s="187"/>
      <c r="AH7" s="187"/>
      <c r="AI7" s="187"/>
      <c r="AJ7" s="187"/>
      <c r="AK7" s="187"/>
      <c r="AL7" s="187"/>
      <c r="AM7" s="187"/>
      <c r="AN7" s="187"/>
    </row>
    <row r="8" spans="1:40" s="188" customFormat="1" ht="12.75" x14ac:dyDescent="0.2">
      <c r="A8" s="656"/>
      <c r="B8" s="657"/>
      <c r="C8" s="661"/>
      <c r="D8" s="662"/>
      <c r="E8" s="662"/>
      <c r="F8" s="662"/>
      <c r="G8" s="662"/>
      <c r="H8" s="662"/>
      <c r="I8" s="662"/>
      <c r="J8" s="662"/>
      <c r="K8" s="657"/>
      <c r="L8" s="184"/>
      <c r="M8" s="185"/>
      <c r="N8" s="185"/>
      <c r="O8" s="185"/>
      <c r="P8" s="185"/>
      <c r="Q8" s="186"/>
      <c r="R8" s="661"/>
      <c r="S8" s="662"/>
      <c r="T8" s="657"/>
      <c r="U8" s="508"/>
      <c r="V8" s="509"/>
      <c r="W8" s="661"/>
      <c r="X8" s="657"/>
      <c r="Y8" s="560" t="s">
        <v>12</v>
      </c>
      <c r="Z8" s="667"/>
      <c r="AA8" s="561"/>
      <c r="AB8" s="668"/>
      <c r="AC8" s="187"/>
      <c r="AD8" s="187"/>
      <c r="AE8" s="187"/>
      <c r="AF8" s="187"/>
      <c r="AG8" s="187"/>
      <c r="AH8" s="187"/>
      <c r="AI8" s="187"/>
      <c r="AJ8" s="187"/>
      <c r="AK8" s="187"/>
      <c r="AL8" s="187"/>
      <c r="AM8" s="187"/>
      <c r="AN8" s="187"/>
    </row>
    <row r="9" spans="1:40" s="188" customFormat="1" ht="13.5" thickBot="1" x14ac:dyDescent="0.25">
      <c r="A9" s="658"/>
      <c r="B9" s="659"/>
      <c r="C9" s="663"/>
      <c r="D9" s="664"/>
      <c r="E9" s="664"/>
      <c r="F9" s="664"/>
      <c r="G9" s="664"/>
      <c r="H9" s="664"/>
      <c r="I9" s="664"/>
      <c r="J9" s="664"/>
      <c r="K9" s="659"/>
      <c r="L9" s="184"/>
      <c r="M9" s="185"/>
      <c r="N9" s="185"/>
      <c r="O9" s="185"/>
      <c r="P9" s="185"/>
      <c r="Q9" s="186"/>
      <c r="R9" s="663"/>
      <c r="S9" s="664"/>
      <c r="T9" s="659"/>
      <c r="U9" s="510"/>
      <c r="V9" s="511"/>
      <c r="W9" s="663"/>
      <c r="X9" s="659"/>
      <c r="Y9" s="563" t="s">
        <v>13</v>
      </c>
      <c r="Z9" s="669"/>
      <c r="AA9" s="564" t="s">
        <v>14</v>
      </c>
      <c r="AB9" s="670"/>
      <c r="AC9" s="187"/>
      <c r="AD9" s="187"/>
      <c r="AE9" s="187"/>
      <c r="AF9" s="187"/>
      <c r="AG9" s="187"/>
      <c r="AH9" s="187"/>
      <c r="AI9" s="187"/>
      <c r="AJ9" s="187"/>
      <c r="AK9" s="187"/>
      <c r="AL9" s="187"/>
      <c r="AM9" s="187"/>
      <c r="AN9" s="187"/>
    </row>
    <row r="10" spans="1:40" s="188" customFormat="1" ht="9" customHeight="1" thickBot="1" x14ac:dyDescent="0.25">
      <c r="A10" s="218"/>
      <c r="B10" s="76"/>
      <c r="C10" s="219"/>
      <c r="D10" s="219"/>
      <c r="E10" s="219"/>
      <c r="F10" s="219"/>
      <c r="G10" s="219"/>
      <c r="H10" s="219"/>
      <c r="I10" s="219"/>
      <c r="J10" s="219"/>
      <c r="K10" s="219"/>
      <c r="L10" s="219"/>
      <c r="M10" s="220"/>
      <c r="N10" s="220"/>
      <c r="O10" s="220"/>
      <c r="P10" s="220"/>
      <c r="Q10" s="220"/>
      <c r="R10" s="221"/>
      <c r="S10" s="221"/>
      <c r="T10" s="221"/>
      <c r="U10" s="221"/>
      <c r="V10" s="221"/>
      <c r="W10" s="222"/>
      <c r="X10" s="222"/>
      <c r="Y10" s="222"/>
      <c r="Z10" s="222"/>
      <c r="AA10" s="222"/>
      <c r="AB10" s="223"/>
      <c r="AC10" s="187"/>
      <c r="AD10" s="187"/>
      <c r="AE10" s="187"/>
      <c r="AF10" s="187"/>
      <c r="AG10" s="187"/>
      <c r="AH10" s="187"/>
      <c r="AI10" s="187"/>
      <c r="AJ10" s="187"/>
      <c r="AK10" s="187"/>
      <c r="AL10" s="187"/>
      <c r="AM10" s="187"/>
      <c r="AN10" s="187"/>
    </row>
    <row r="11" spans="1:40" s="188" customFormat="1" ht="39" customHeight="1" thickBot="1" x14ac:dyDescent="0.25">
      <c r="A11" s="548" t="s">
        <v>15</v>
      </c>
      <c r="B11" s="620"/>
      <c r="C11" s="459" t="s">
        <v>16</v>
      </c>
      <c r="D11" s="621"/>
      <c r="E11" s="621"/>
      <c r="F11" s="621"/>
      <c r="G11" s="621"/>
      <c r="H11" s="621"/>
      <c r="I11" s="621"/>
      <c r="J11" s="621"/>
      <c r="K11" s="620"/>
      <c r="L11" s="224"/>
      <c r="M11" s="461" t="s">
        <v>17</v>
      </c>
      <c r="N11" s="621"/>
      <c r="O11" s="621"/>
      <c r="P11" s="621"/>
      <c r="Q11" s="620"/>
      <c r="R11" s="462" t="s">
        <v>18</v>
      </c>
      <c r="S11" s="621"/>
      <c r="T11" s="621"/>
      <c r="U11" s="621"/>
      <c r="V11" s="620"/>
      <c r="W11" s="461" t="s">
        <v>19</v>
      </c>
      <c r="X11" s="620"/>
      <c r="Y11" s="462" t="s">
        <v>20</v>
      </c>
      <c r="Z11" s="621"/>
      <c r="AA11" s="621"/>
      <c r="AB11" s="622"/>
      <c r="AC11" s="187"/>
      <c r="AD11" s="187"/>
      <c r="AE11" s="187"/>
      <c r="AF11" s="187"/>
      <c r="AG11" s="187"/>
      <c r="AH11" s="187"/>
      <c r="AI11" s="187"/>
      <c r="AJ11" s="187"/>
      <c r="AK11" s="187"/>
      <c r="AL11" s="187"/>
      <c r="AM11" s="187"/>
      <c r="AN11" s="187"/>
    </row>
    <row r="12" spans="1:40" ht="9" customHeight="1" thickBot="1" x14ac:dyDescent="0.3">
      <c r="A12" s="61"/>
      <c r="B12" s="74"/>
      <c r="C12" s="623"/>
      <c r="D12" s="624"/>
      <c r="E12" s="624"/>
      <c r="F12" s="624"/>
      <c r="G12" s="624"/>
      <c r="H12" s="624"/>
      <c r="I12" s="624"/>
      <c r="J12" s="624"/>
      <c r="K12" s="624"/>
      <c r="L12" s="624"/>
      <c r="M12" s="624"/>
      <c r="N12" s="624"/>
      <c r="O12" s="624"/>
      <c r="P12" s="624"/>
      <c r="Q12" s="624"/>
      <c r="R12" s="624"/>
      <c r="S12" s="624"/>
      <c r="T12" s="624"/>
      <c r="U12" s="624"/>
      <c r="V12" s="624"/>
      <c r="W12" s="624"/>
      <c r="X12" s="624"/>
      <c r="Y12" s="624"/>
      <c r="Z12" s="624"/>
      <c r="AA12" s="6"/>
      <c r="AB12" s="69"/>
    </row>
    <row r="13" spans="1:40" s="1" customFormat="1" ht="37.5" customHeight="1" thickBot="1" x14ac:dyDescent="0.3">
      <c r="A13" s="625" t="s">
        <v>21</v>
      </c>
      <c r="B13" s="626"/>
      <c r="C13" s="627" t="s">
        <v>135</v>
      </c>
      <c r="D13" s="628"/>
      <c r="E13" s="628"/>
      <c r="F13" s="628"/>
      <c r="G13" s="628"/>
      <c r="H13" s="628"/>
      <c r="I13" s="628"/>
      <c r="J13" s="628"/>
      <c r="K13" s="628"/>
      <c r="L13" s="628"/>
      <c r="M13" s="628"/>
      <c r="N13" s="628"/>
      <c r="O13" s="628"/>
      <c r="P13" s="628"/>
      <c r="Q13" s="629"/>
      <c r="R13" s="8"/>
      <c r="S13" s="630" t="s">
        <v>23</v>
      </c>
      <c r="T13" s="630"/>
      <c r="U13" s="133">
        <f>+Ponderación!E7</f>
        <v>0.22500000000000001</v>
      </c>
      <c r="V13" s="631" t="s">
        <v>24</v>
      </c>
      <c r="W13" s="630"/>
      <c r="X13" s="630"/>
      <c r="Y13" s="630"/>
      <c r="Z13" s="8"/>
      <c r="AA13" s="632">
        <f>+Ponderación!D7</f>
        <v>0.10845407124000978</v>
      </c>
      <c r="AB13" s="633"/>
    </row>
    <row r="14" spans="1:40" ht="16.5" customHeight="1" thickBot="1" x14ac:dyDescent="0.3">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2"/>
    </row>
    <row r="15" spans="1:40" ht="24" customHeight="1" thickBot="1" x14ac:dyDescent="0.3">
      <c r="A15" s="602" t="s">
        <v>25</v>
      </c>
      <c r="B15" s="603"/>
      <c r="C15" s="228" t="s">
        <v>26</v>
      </c>
      <c r="D15" s="606" t="s">
        <v>27</v>
      </c>
      <c r="E15" s="607"/>
      <c r="F15" s="606" t="s">
        <v>28</v>
      </c>
      <c r="G15" s="607"/>
      <c r="H15" s="606" t="s">
        <v>29</v>
      </c>
      <c r="I15" s="608"/>
      <c r="J15" s="229"/>
      <c r="K15" s="193"/>
      <c r="L15" s="229"/>
      <c r="M15" s="4"/>
      <c r="N15" s="4"/>
      <c r="O15" s="4"/>
      <c r="P15" s="4"/>
      <c r="Q15" s="609" t="s">
        <v>30</v>
      </c>
      <c r="R15" s="610"/>
      <c r="S15" s="610"/>
      <c r="T15" s="610"/>
      <c r="U15" s="610"/>
      <c r="V15" s="610"/>
      <c r="W15" s="610"/>
      <c r="X15" s="610"/>
      <c r="Y15" s="610"/>
      <c r="Z15" s="610"/>
      <c r="AA15" s="610"/>
      <c r="AB15" s="611"/>
    </row>
    <row r="16" spans="1:40" ht="35.25" customHeight="1" thickBot="1" x14ac:dyDescent="0.3">
      <c r="A16" s="604"/>
      <c r="B16" s="605"/>
      <c r="C16" s="73"/>
      <c r="D16" s="612"/>
      <c r="E16" s="613"/>
      <c r="F16" s="612"/>
      <c r="G16" s="613"/>
      <c r="H16" s="612" t="s">
        <v>14</v>
      </c>
      <c r="I16" s="614"/>
      <c r="J16" s="229"/>
      <c r="K16" s="229"/>
      <c r="L16" s="229"/>
      <c r="M16" s="4"/>
      <c r="N16" s="4"/>
      <c r="O16" s="4"/>
      <c r="P16" s="4"/>
      <c r="Q16" s="615" t="s">
        <v>31</v>
      </c>
      <c r="R16" s="616"/>
      <c r="S16" s="616"/>
      <c r="T16" s="616"/>
      <c r="U16" s="616"/>
      <c r="V16" s="617"/>
      <c r="W16" s="618" t="s">
        <v>32</v>
      </c>
      <c r="X16" s="616"/>
      <c r="Y16" s="616"/>
      <c r="Z16" s="616"/>
      <c r="AA16" s="616"/>
      <c r="AB16" s="619"/>
    </row>
    <row r="17" spans="1:40" ht="27" customHeight="1" x14ac:dyDescent="0.25">
      <c r="A17" s="3"/>
      <c r="B17" s="4"/>
      <c r="C17" s="4"/>
      <c r="D17" s="10"/>
      <c r="E17" s="10"/>
      <c r="F17" s="10"/>
      <c r="G17" s="10"/>
      <c r="H17" s="10"/>
      <c r="I17" s="10"/>
      <c r="J17" s="10"/>
      <c r="K17" s="10"/>
      <c r="L17" s="10"/>
      <c r="M17" s="4"/>
      <c r="N17" s="4"/>
      <c r="O17" s="4"/>
      <c r="P17" s="4"/>
      <c r="Q17" s="597" t="s">
        <v>33</v>
      </c>
      <c r="R17" s="598"/>
      <c r="S17" s="599"/>
      <c r="T17" s="600" t="s">
        <v>34</v>
      </c>
      <c r="U17" s="598"/>
      <c r="V17" s="599"/>
      <c r="W17" s="600" t="s">
        <v>33</v>
      </c>
      <c r="X17" s="598"/>
      <c r="Y17" s="599"/>
      <c r="Z17" s="600" t="s">
        <v>34</v>
      </c>
      <c r="AA17" s="598"/>
      <c r="AB17" s="601"/>
      <c r="AC17" s="194"/>
      <c r="AD17" s="194"/>
    </row>
    <row r="18" spans="1:40" ht="18" customHeight="1" thickBot="1" x14ac:dyDescent="0.3">
      <c r="A18" s="7"/>
      <c r="B18" s="8"/>
      <c r="C18" s="10"/>
      <c r="D18" s="10"/>
      <c r="E18" s="10"/>
      <c r="F18" s="10"/>
      <c r="G18" s="195"/>
      <c r="H18" s="195"/>
      <c r="I18" s="195"/>
      <c r="J18" s="195"/>
      <c r="K18" s="195"/>
      <c r="L18" s="195"/>
      <c r="M18" s="10"/>
      <c r="N18" s="10"/>
      <c r="O18" s="10"/>
      <c r="P18" s="10"/>
      <c r="Q18" s="432">
        <v>17706068</v>
      </c>
      <c r="R18" s="433"/>
      <c r="S18" s="434"/>
      <c r="T18" s="435">
        <v>17706068</v>
      </c>
      <c r="U18" s="433"/>
      <c r="V18" s="434"/>
      <c r="W18" s="435">
        <v>410957220</v>
      </c>
      <c r="X18" s="433"/>
      <c r="Y18" s="434"/>
      <c r="Z18" s="435">
        <v>395533009</v>
      </c>
      <c r="AA18" s="433"/>
      <c r="AB18" s="436"/>
      <c r="AC18" s="304">
        <f>+Z18/W18</f>
        <v>0.96246759942555582</v>
      </c>
      <c r="AD18" s="196"/>
    </row>
    <row r="19" spans="1:40" ht="7.5" customHeight="1" thickBot="1" x14ac:dyDescent="0.3">
      <c r="A19" s="7"/>
      <c r="B19" s="8"/>
      <c r="C19" s="10"/>
      <c r="D19" s="10"/>
      <c r="E19" s="10"/>
      <c r="F19" s="10"/>
      <c r="G19" s="10"/>
      <c r="H19" s="10"/>
      <c r="I19" s="10"/>
      <c r="J19" s="10"/>
      <c r="K19" s="10"/>
      <c r="L19" s="10"/>
      <c r="M19" s="10"/>
      <c r="N19" s="10"/>
      <c r="O19" s="10"/>
      <c r="P19" s="10"/>
      <c r="Q19" s="10"/>
      <c r="R19" s="10"/>
      <c r="S19" s="10"/>
      <c r="T19" s="10"/>
      <c r="U19" s="10"/>
      <c r="V19" s="10"/>
      <c r="W19" s="10"/>
      <c r="X19" s="10"/>
      <c r="Y19" s="10"/>
      <c r="Z19" s="10"/>
      <c r="AA19" s="4"/>
      <c r="AB19" s="68"/>
    </row>
    <row r="20" spans="1:40" ht="17.25" customHeight="1" x14ac:dyDescent="0.25">
      <c r="A20" s="437" t="s">
        <v>35</v>
      </c>
      <c r="B20" s="438"/>
      <c r="C20" s="439"/>
      <c r="D20" s="439"/>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40"/>
    </row>
    <row r="21" spans="1:40" ht="15" customHeight="1" x14ac:dyDescent="0.25">
      <c r="A21" s="379" t="s">
        <v>36</v>
      </c>
      <c r="B21" s="423" t="s">
        <v>37</v>
      </c>
      <c r="C21" s="424"/>
      <c r="D21" s="382" t="s">
        <v>38</v>
      </c>
      <c r="E21" s="383"/>
      <c r="F21" s="383"/>
      <c r="G21" s="383"/>
      <c r="H21" s="383"/>
      <c r="I21" s="383"/>
      <c r="J21" s="383"/>
      <c r="K21" s="383"/>
      <c r="L21" s="383"/>
      <c r="M21" s="383"/>
      <c r="N21" s="383"/>
      <c r="O21" s="425"/>
      <c r="P21" s="381" t="s">
        <v>39</v>
      </c>
      <c r="Q21" s="381" t="s">
        <v>40</v>
      </c>
      <c r="R21" s="381"/>
      <c r="S21" s="381"/>
      <c r="T21" s="381"/>
      <c r="U21" s="381"/>
      <c r="V21" s="381"/>
      <c r="W21" s="381"/>
      <c r="X21" s="381"/>
      <c r="Y21" s="381"/>
      <c r="Z21" s="381"/>
      <c r="AA21" s="381"/>
      <c r="AB21" s="426"/>
    </row>
    <row r="22" spans="1:40" ht="27" customHeight="1" x14ac:dyDescent="0.25">
      <c r="A22" s="422"/>
      <c r="B22" s="389"/>
      <c r="C22" s="376"/>
      <c r="D22" s="382" t="s">
        <v>26</v>
      </c>
      <c r="E22" s="383"/>
      <c r="F22" s="425"/>
      <c r="G22" s="382" t="s">
        <v>27</v>
      </c>
      <c r="H22" s="383"/>
      <c r="I22" s="425"/>
      <c r="J22" s="382" t="s">
        <v>28</v>
      </c>
      <c r="K22" s="383"/>
      <c r="L22" s="425"/>
      <c r="M22" s="382" t="s">
        <v>29</v>
      </c>
      <c r="N22" s="383"/>
      <c r="O22" s="425"/>
      <c r="P22" s="425"/>
      <c r="Q22" s="381"/>
      <c r="R22" s="381"/>
      <c r="S22" s="381"/>
      <c r="T22" s="381"/>
      <c r="U22" s="381"/>
      <c r="V22" s="381"/>
      <c r="W22" s="381"/>
      <c r="X22" s="381"/>
      <c r="Y22" s="381"/>
      <c r="Z22" s="381"/>
      <c r="AA22" s="381"/>
      <c r="AB22" s="426"/>
      <c r="AE22" s="216"/>
    </row>
    <row r="23" spans="1:40" ht="15" customHeight="1" x14ac:dyDescent="0.25">
      <c r="A23" s="540" t="str">
        <f>+C13</f>
        <v>Implementar 1 estrategia de fortalecimiento de capacidades  para el ejercicio del derecho a la participación de las mujeres</v>
      </c>
      <c r="B23" s="397"/>
      <c r="C23" s="398"/>
      <c r="D23" s="401"/>
      <c r="E23" s="402"/>
      <c r="F23" s="403"/>
      <c r="G23" s="401"/>
      <c r="H23" s="402"/>
      <c r="I23" s="403"/>
      <c r="J23" s="407"/>
      <c r="K23" s="408"/>
      <c r="L23" s="409"/>
      <c r="M23" s="407" t="s">
        <v>14</v>
      </c>
      <c r="N23" s="408"/>
      <c r="O23" s="409"/>
      <c r="P23" s="413"/>
      <c r="Q23" s="415" t="s">
        <v>244</v>
      </c>
      <c r="R23" s="415"/>
      <c r="S23" s="415"/>
      <c r="T23" s="415"/>
      <c r="U23" s="415"/>
      <c r="V23" s="415"/>
      <c r="W23" s="415"/>
      <c r="X23" s="415"/>
      <c r="Y23" s="415"/>
      <c r="Z23" s="415"/>
      <c r="AA23" s="415"/>
      <c r="AB23" s="416"/>
      <c r="AE23" s="216"/>
    </row>
    <row r="24" spans="1:40" x14ac:dyDescent="0.25">
      <c r="A24" s="540"/>
      <c r="B24" s="399"/>
      <c r="C24" s="400"/>
      <c r="D24" s="404"/>
      <c r="E24" s="405"/>
      <c r="F24" s="406"/>
      <c r="G24" s="404"/>
      <c r="H24" s="405"/>
      <c r="I24" s="406"/>
      <c r="J24" s="410"/>
      <c r="K24" s="411"/>
      <c r="L24" s="412"/>
      <c r="M24" s="410"/>
      <c r="N24" s="411"/>
      <c r="O24" s="412"/>
      <c r="P24" s="414"/>
      <c r="Q24" s="415"/>
      <c r="R24" s="415"/>
      <c r="S24" s="415"/>
      <c r="T24" s="415"/>
      <c r="U24" s="415"/>
      <c r="V24" s="415"/>
      <c r="W24" s="415"/>
      <c r="X24" s="415"/>
      <c r="Y24" s="415"/>
      <c r="Z24" s="415"/>
      <c r="AA24" s="415"/>
      <c r="AB24" s="416"/>
    </row>
    <row r="25" spans="1:40" ht="45.75" customHeight="1" x14ac:dyDescent="0.25">
      <c r="A25" s="540"/>
      <c r="B25" s="399"/>
      <c r="C25" s="400"/>
      <c r="D25" s="404"/>
      <c r="E25" s="405"/>
      <c r="F25" s="406"/>
      <c r="G25" s="404"/>
      <c r="H25" s="405"/>
      <c r="I25" s="406"/>
      <c r="J25" s="410"/>
      <c r="K25" s="411"/>
      <c r="L25" s="412"/>
      <c r="M25" s="410"/>
      <c r="N25" s="411"/>
      <c r="O25" s="412"/>
      <c r="P25" s="414"/>
      <c r="Q25" s="415"/>
      <c r="R25" s="415"/>
      <c r="S25" s="415"/>
      <c r="T25" s="415"/>
      <c r="U25" s="415"/>
      <c r="V25" s="415"/>
      <c r="W25" s="415"/>
      <c r="X25" s="415"/>
      <c r="Y25" s="415"/>
      <c r="Z25" s="415"/>
      <c r="AA25" s="415"/>
      <c r="AB25" s="416"/>
    </row>
    <row r="26" spans="1:40" ht="40.5" customHeight="1" thickBot="1" x14ac:dyDescent="0.3">
      <c r="A26" s="541"/>
      <c r="B26" s="399"/>
      <c r="C26" s="400"/>
      <c r="D26" s="404"/>
      <c r="E26" s="405"/>
      <c r="F26" s="406"/>
      <c r="G26" s="404"/>
      <c r="H26" s="405"/>
      <c r="I26" s="406"/>
      <c r="J26" s="410"/>
      <c r="K26" s="411"/>
      <c r="L26" s="412"/>
      <c r="M26" s="410"/>
      <c r="N26" s="411"/>
      <c r="O26" s="412"/>
      <c r="P26" s="414"/>
      <c r="Q26" s="417"/>
      <c r="R26" s="417"/>
      <c r="S26" s="417"/>
      <c r="T26" s="417"/>
      <c r="U26" s="417"/>
      <c r="V26" s="417"/>
      <c r="W26" s="417"/>
      <c r="X26" s="417"/>
      <c r="Y26" s="417"/>
      <c r="Z26" s="417"/>
      <c r="AA26" s="417"/>
      <c r="AB26" s="418"/>
    </row>
    <row r="27" spans="1:40" ht="51.75" customHeight="1" x14ac:dyDescent="0.25">
      <c r="A27" s="419"/>
      <c r="B27" s="420"/>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1"/>
    </row>
    <row r="28" spans="1:40" ht="36.75" customHeight="1" x14ac:dyDescent="0.3">
      <c r="A28" s="379" t="s">
        <v>36</v>
      </c>
      <c r="B28" s="381" t="s">
        <v>41</v>
      </c>
      <c r="C28" s="381" t="s">
        <v>37</v>
      </c>
      <c r="D28" s="381" t="s">
        <v>42</v>
      </c>
      <c r="E28" s="381"/>
      <c r="F28" s="381"/>
      <c r="G28" s="381"/>
      <c r="H28" s="381"/>
      <c r="I28" s="381"/>
      <c r="J28" s="381"/>
      <c r="K28" s="381"/>
      <c r="L28" s="381"/>
      <c r="M28" s="381"/>
      <c r="N28" s="381"/>
      <c r="O28" s="381"/>
      <c r="P28" s="381"/>
      <c r="Q28" s="381" t="s">
        <v>43</v>
      </c>
      <c r="R28" s="381"/>
      <c r="S28" s="381"/>
      <c r="T28" s="381"/>
      <c r="U28" s="381"/>
      <c r="V28" s="381"/>
      <c r="W28" s="381"/>
      <c r="X28" s="381"/>
      <c r="Y28" s="381"/>
      <c r="Z28" s="381"/>
      <c r="AA28" s="381"/>
      <c r="AB28" s="381"/>
      <c r="AE28" s="197"/>
      <c r="AF28" s="197"/>
      <c r="AG28" s="197"/>
      <c r="AH28" s="197"/>
      <c r="AI28" s="197"/>
      <c r="AJ28" s="197"/>
      <c r="AK28" s="197"/>
      <c r="AL28" s="197"/>
      <c r="AM28" s="197"/>
      <c r="AN28" s="198"/>
    </row>
    <row r="29" spans="1:40" ht="25.5" customHeight="1" x14ac:dyDescent="0.3">
      <c r="A29" s="379"/>
      <c r="B29" s="381"/>
      <c r="C29" s="388"/>
      <c r="D29" s="283" t="s">
        <v>44</v>
      </c>
      <c r="E29" s="283" t="s">
        <v>45</v>
      </c>
      <c r="F29" s="283" t="s">
        <v>46</v>
      </c>
      <c r="G29" s="283" t="s">
        <v>47</v>
      </c>
      <c r="H29" s="283" t="s">
        <v>48</v>
      </c>
      <c r="I29" s="283" t="s">
        <v>49</v>
      </c>
      <c r="J29" s="283" t="s">
        <v>50</v>
      </c>
      <c r="K29" s="283" t="s">
        <v>51</v>
      </c>
      <c r="L29" s="283" t="s">
        <v>52</v>
      </c>
      <c r="M29" s="283" t="s">
        <v>53</v>
      </c>
      <c r="N29" s="283" t="s">
        <v>54</v>
      </c>
      <c r="O29" s="283" t="s">
        <v>55</v>
      </c>
      <c r="P29" s="283" t="s">
        <v>39</v>
      </c>
      <c r="Q29" s="389" t="s">
        <v>56</v>
      </c>
      <c r="R29" s="390"/>
      <c r="S29" s="390"/>
      <c r="T29" s="376"/>
      <c r="U29" s="389" t="s">
        <v>57</v>
      </c>
      <c r="V29" s="390"/>
      <c r="W29" s="390"/>
      <c r="X29" s="376"/>
      <c r="Y29" s="389" t="s">
        <v>58</v>
      </c>
      <c r="Z29" s="390"/>
      <c r="AA29" s="390"/>
      <c r="AB29" s="391"/>
      <c r="AE29" s="197"/>
      <c r="AF29" s="197"/>
      <c r="AG29" s="197"/>
      <c r="AH29" s="197"/>
      <c r="AI29" s="197"/>
      <c r="AJ29" s="197"/>
      <c r="AK29" s="197"/>
      <c r="AL29" s="197"/>
      <c r="AM29" s="197"/>
      <c r="AN29" s="198"/>
    </row>
    <row r="30" spans="1:40" ht="238.5" customHeight="1" thickBot="1" x14ac:dyDescent="0.35">
      <c r="A30" s="177" t="str">
        <f>+C13</f>
        <v>Implementar 1 estrategia de fortalecimiento de capacidades  para el ejercicio del derecho a la participación de las mujeres</v>
      </c>
      <c r="B30" s="178">
        <f>+B34+B37+B40</f>
        <v>0.11000000000000001</v>
      </c>
      <c r="C30" s="117">
        <f>+U13</f>
        <v>0.22500000000000001</v>
      </c>
      <c r="D30" s="143">
        <f>+D60</f>
        <v>4.0909090909090895E-3</v>
      </c>
      <c r="E30" s="143">
        <f t="shared" ref="E30:O30" si="0">+E60</f>
        <v>1.6363636363636358E-2</v>
      </c>
      <c r="F30" s="143">
        <f t="shared" si="0"/>
        <v>2.863636363636363E-2</v>
      </c>
      <c r="G30" s="143">
        <f t="shared" si="0"/>
        <v>3.2727272727272723E-2</v>
      </c>
      <c r="H30" s="143">
        <f t="shared" si="0"/>
        <v>1.6363636363636358E-2</v>
      </c>
      <c r="I30" s="143">
        <f t="shared" si="0"/>
        <v>4.0909090909090895E-3</v>
      </c>
      <c r="J30" s="143">
        <f t="shared" si="0"/>
        <v>1.6363636363636361E-2</v>
      </c>
      <c r="K30" s="143">
        <f t="shared" si="0"/>
        <v>2.4545454545454544E-2</v>
      </c>
      <c r="L30" s="143">
        <f t="shared" si="0"/>
        <v>1.0227272727272729E-2</v>
      </c>
      <c r="M30" s="143">
        <f t="shared" si="0"/>
        <v>1.9431818181818186E-2</v>
      </c>
      <c r="N30" s="143">
        <f t="shared" si="0"/>
        <v>2.5568181818181816E-2</v>
      </c>
      <c r="O30" s="143">
        <f t="shared" si="0"/>
        <v>2.6590909090909092E-2</v>
      </c>
      <c r="P30" s="181">
        <f>SUM(D30:O30)</f>
        <v>0.22499999999999995</v>
      </c>
      <c r="Q30" s="392" t="s">
        <v>268</v>
      </c>
      <c r="R30" s="393"/>
      <c r="S30" s="393"/>
      <c r="T30" s="394"/>
      <c r="U30" s="392" t="s">
        <v>269</v>
      </c>
      <c r="V30" s="393"/>
      <c r="W30" s="393"/>
      <c r="X30" s="394"/>
      <c r="Y30" s="392" t="s">
        <v>270</v>
      </c>
      <c r="Z30" s="393"/>
      <c r="AA30" s="393"/>
      <c r="AB30" s="394"/>
      <c r="AC30" s="199"/>
      <c r="AE30" s="197"/>
      <c r="AF30" s="197"/>
      <c r="AG30" s="197"/>
      <c r="AH30" s="197"/>
      <c r="AI30" s="197"/>
      <c r="AJ30" s="197"/>
      <c r="AK30" s="197"/>
      <c r="AL30" s="197"/>
      <c r="AM30" s="197"/>
      <c r="AN30" s="198"/>
    </row>
    <row r="31" spans="1:40" ht="18.75" x14ac:dyDescent="0.3">
      <c r="A31" s="375"/>
      <c r="B31" s="376"/>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8"/>
      <c r="AD31" s="213"/>
      <c r="AE31" s="197"/>
      <c r="AF31" s="197"/>
      <c r="AG31" s="197"/>
      <c r="AH31" s="197"/>
      <c r="AI31" s="197"/>
      <c r="AJ31" s="197"/>
      <c r="AK31" s="197"/>
      <c r="AL31" s="197"/>
      <c r="AM31" s="197"/>
      <c r="AN31" s="198"/>
    </row>
    <row r="32" spans="1:40" ht="15" customHeight="1" x14ac:dyDescent="0.3">
      <c r="A32" s="379" t="s">
        <v>59</v>
      </c>
      <c r="B32" s="380" t="s">
        <v>60</v>
      </c>
      <c r="C32" s="381" t="s">
        <v>61</v>
      </c>
      <c r="D32" s="381"/>
      <c r="E32" s="381"/>
      <c r="F32" s="381"/>
      <c r="G32" s="381"/>
      <c r="H32" s="381"/>
      <c r="I32" s="381"/>
      <c r="J32" s="381"/>
      <c r="K32" s="381"/>
      <c r="L32" s="381"/>
      <c r="M32" s="381"/>
      <c r="N32" s="381"/>
      <c r="O32" s="381"/>
      <c r="P32" s="381"/>
      <c r="Q32" s="382" t="s">
        <v>62</v>
      </c>
      <c r="R32" s="383"/>
      <c r="S32" s="383"/>
      <c r="T32" s="383"/>
      <c r="U32" s="383"/>
      <c r="V32" s="383"/>
      <c r="W32" s="383"/>
      <c r="X32" s="383"/>
      <c r="Y32" s="383"/>
      <c r="Z32" s="383"/>
      <c r="AA32" s="383"/>
      <c r="AB32" s="384"/>
      <c r="AE32" s="197"/>
      <c r="AF32" s="197"/>
      <c r="AG32" s="197"/>
      <c r="AH32" s="197"/>
      <c r="AI32" s="197"/>
      <c r="AJ32" s="197"/>
      <c r="AK32" s="197"/>
      <c r="AL32" s="197"/>
      <c r="AM32" s="197"/>
      <c r="AN32" s="198"/>
    </row>
    <row r="33" spans="1:40" ht="25.5" customHeight="1" x14ac:dyDescent="0.3">
      <c r="A33" s="379"/>
      <c r="B33" s="377"/>
      <c r="C33" s="283" t="s">
        <v>63</v>
      </c>
      <c r="D33" s="283" t="s">
        <v>44</v>
      </c>
      <c r="E33" s="283" t="s">
        <v>45</v>
      </c>
      <c r="F33" s="283" t="s">
        <v>46</v>
      </c>
      <c r="G33" s="283" t="s">
        <v>47</v>
      </c>
      <c r="H33" s="283" t="s">
        <v>48</v>
      </c>
      <c r="I33" s="283" t="s">
        <v>49</v>
      </c>
      <c r="J33" s="283" t="s">
        <v>50</v>
      </c>
      <c r="K33" s="283" t="s">
        <v>51</v>
      </c>
      <c r="L33" s="283" t="s">
        <v>52</v>
      </c>
      <c r="M33" s="283" t="s">
        <v>53</v>
      </c>
      <c r="N33" s="283" t="s">
        <v>54</v>
      </c>
      <c r="O33" s="283" t="s">
        <v>55</v>
      </c>
      <c r="P33" s="283" t="s">
        <v>64</v>
      </c>
      <c r="Q33" s="382" t="s">
        <v>65</v>
      </c>
      <c r="R33" s="383"/>
      <c r="S33" s="383"/>
      <c r="T33" s="383"/>
      <c r="U33" s="383"/>
      <c r="V33" s="383"/>
      <c r="W33" s="383"/>
      <c r="X33" s="383"/>
      <c r="Y33" s="383"/>
      <c r="Z33" s="383"/>
      <c r="AA33" s="383"/>
      <c r="AB33" s="384"/>
      <c r="AE33" s="201"/>
      <c r="AF33" s="201"/>
      <c r="AG33" s="201"/>
      <c r="AH33" s="201"/>
      <c r="AI33" s="201"/>
      <c r="AJ33" s="201"/>
      <c r="AK33" s="201"/>
      <c r="AL33" s="201"/>
      <c r="AM33" s="201"/>
      <c r="AN33" s="198"/>
    </row>
    <row r="34" spans="1:40" ht="175.5" customHeight="1" x14ac:dyDescent="0.3">
      <c r="A34" s="671" t="s">
        <v>136</v>
      </c>
      <c r="B34" s="320">
        <v>0.04</v>
      </c>
      <c r="C34" s="122" t="s">
        <v>67</v>
      </c>
      <c r="D34" s="62">
        <v>0</v>
      </c>
      <c r="E34" s="62">
        <v>0.05</v>
      </c>
      <c r="F34" s="62">
        <v>0.15</v>
      </c>
      <c r="G34" s="62">
        <v>0.2</v>
      </c>
      <c r="H34" s="62">
        <v>0.2</v>
      </c>
      <c r="I34" s="180">
        <v>0.1</v>
      </c>
      <c r="J34" s="180">
        <v>0.1</v>
      </c>
      <c r="K34" s="180">
        <v>0.1</v>
      </c>
      <c r="L34" s="180">
        <v>0.1</v>
      </c>
      <c r="M34" s="62">
        <v>0</v>
      </c>
      <c r="N34" s="62">
        <v>0</v>
      </c>
      <c r="O34" s="62">
        <v>0</v>
      </c>
      <c r="P34" s="123">
        <f>SUM(D34:O34)</f>
        <v>1</v>
      </c>
      <c r="Q34" s="321" t="s">
        <v>267</v>
      </c>
      <c r="R34" s="322"/>
      <c r="S34" s="322"/>
      <c r="T34" s="322"/>
      <c r="U34" s="322"/>
      <c r="V34" s="322"/>
      <c r="W34" s="322"/>
      <c r="X34" s="322"/>
      <c r="Y34" s="322"/>
      <c r="Z34" s="322"/>
      <c r="AA34" s="322"/>
      <c r="AB34" s="323"/>
      <c r="AC34" s="124"/>
      <c r="AE34" s="202"/>
      <c r="AF34" s="202"/>
      <c r="AG34" s="202"/>
      <c r="AH34" s="202"/>
      <c r="AI34" s="202"/>
      <c r="AJ34" s="202"/>
      <c r="AK34" s="202"/>
      <c r="AL34" s="202"/>
      <c r="AM34" s="202"/>
      <c r="AN34" s="198"/>
    </row>
    <row r="35" spans="1:40" ht="175.5" customHeight="1" x14ac:dyDescent="0.3">
      <c r="A35" s="672"/>
      <c r="B35" s="320"/>
      <c r="C35" s="125" t="s">
        <v>68</v>
      </c>
      <c r="D35" s="11">
        <v>0</v>
      </c>
      <c r="E35" s="11">
        <v>0.05</v>
      </c>
      <c r="F35" s="11">
        <v>0.15</v>
      </c>
      <c r="G35" s="11">
        <v>0.2</v>
      </c>
      <c r="H35" s="11">
        <v>0</v>
      </c>
      <c r="I35" s="11">
        <v>0</v>
      </c>
      <c r="J35" s="11">
        <v>0.15</v>
      </c>
      <c r="K35" s="11">
        <v>0.2</v>
      </c>
      <c r="L35" s="11">
        <v>0.05</v>
      </c>
      <c r="M35" s="11">
        <v>0.05</v>
      </c>
      <c r="N35" s="11">
        <v>0.05</v>
      </c>
      <c r="O35" s="11">
        <v>0.1</v>
      </c>
      <c r="P35" s="126">
        <f>SUM(D35:O35)</f>
        <v>1.0000000000000002</v>
      </c>
      <c r="Q35" s="324"/>
      <c r="R35" s="325"/>
      <c r="S35" s="325"/>
      <c r="T35" s="325"/>
      <c r="U35" s="325"/>
      <c r="V35" s="325"/>
      <c r="W35" s="325"/>
      <c r="X35" s="325"/>
      <c r="Y35" s="325"/>
      <c r="Z35" s="325"/>
      <c r="AA35" s="325"/>
      <c r="AB35" s="326"/>
      <c r="AC35" s="124"/>
      <c r="AE35" s="198"/>
      <c r="AF35" s="198"/>
      <c r="AG35" s="198"/>
      <c r="AH35" s="198"/>
      <c r="AI35" s="198"/>
      <c r="AJ35" s="198"/>
      <c r="AK35" s="198"/>
      <c r="AL35" s="198"/>
      <c r="AM35" s="198"/>
      <c r="AN35" s="198"/>
    </row>
    <row r="36" spans="1:40" ht="27" customHeight="1" x14ac:dyDescent="0.3">
      <c r="A36" s="330"/>
      <c r="B36" s="331"/>
      <c r="C36" s="60"/>
      <c r="D36" s="60"/>
      <c r="E36" s="63"/>
      <c r="F36" s="60"/>
      <c r="G36" s="60"/>
      <c r="H36" s="60"/>
      <c r="I36" s="60"/>
      <c r="J36" s="60"/>
      <c r="K36" s="60"/>
      <c r="L36" s="60"/>
      <c r="M36" s="60"/>
      <c r="N36" s="60"/>
      <c r="O36" s="60"/>
      <c r="P36" s="203">
        <f>SUM(D36:O36)</f>
        <v>0</v>
      </c>
      <c r="Q36" s="327"/>
      <c r="R36" s="328"/>
      <c r="S36" s="328"/>
      <c r="T36" s="328"/>
      <c r="U36" s="328"/>
      <c r="V36" s="328"/>
      <c r="W36" s="328"/>
      <c r="X36" s="328"/>
      <c r="Y36" s="328"/>
      <c r="Z36" s="328"/>
      <c r="AA36" s="328"/>
      <c r="AB36" s="329"/>
      <c r="AC36" s="124"/>
      <c r="AE36" s="198"/>
      <c r="AF36" s="198"/>
      <c r="AG36" s="198"/>
      <c r="AH36" s="198"/>
      <c r="AI36" s="198"/>
      <c r="AJ36" s="198"/>
      <c r="AK36" s="198"/>
      <c r="AL36" s="198"/>
      <c r="AM36" s="198"/>
      <c r="AN36" s="198"/>
    </row>
    <row r="37" spans="1:40" ht="204.95" customHeight="1" x14ac:dyDescent="0.3">
      <c r="A37" s="584" t="s">
        <v>137</v>
      </c>
      <c r="B37" s="320">
        <v>0.03</v>
      </c>
      <c r="C37" s="122" t="s">
        <v>67</v>
      </c>
      <c r="D37" s="62">
        <v>0</v>
      </c>
      <c r="E37" s="62">
        <v>0</v>
      </c>
      <c r="F37" s="62">
        <v>0</v>
      </c>
      <c r="G37" s="62">
        <v>0</v>
      </c>
      <c r="H37" s="62">
        <v>0</v>
      </c>
      <c r="I37" s="62">
        <v>0</v>
      </c>
      <c r="J37" s="62">
        <v>0</v>
      </c>
      <c r="K37" s="62">
        <v>0</v>
      </c>
      <c r="L37" s="180">
        <v>0.1</v>
      </c>
      <c r="M37" s="180">
        <v>0.25</v>
      </c>
      <c r="N37" s="180">
        <v>0.3</v>
      </c>
      <c r="O37" s="180">
        <v>0.35</v>
      </c>
      <c r="P37" s="123">
        <f t="shared" ref="P37:P41" si="1">SUM(D37:O37)</f>
        <v>0.99999999999999989</v>
      </c>
      <c r="Q37" s="321" t="s">
        <v>271</v>
      </c>
      <c r="R37" s="322"/>
      <c r="S37" s="322"/>
      <c r="T37" s="322"/>
      <c r="U37" s="322"/>
      <c r="V37" s="322"/>
      <c r="W37" s="322"/>
      <c r="X37" s="322"/>
      <c r="Y37" s="322"/>
      <c r="Z37" s="322"/>
      <c r="AA37" s="322"/>
      <c r="AB37" s="323"/>
      <c r="AC37" s="124"/>
      <c r="AE37" s="202"/>
      <c r="AF37" s="202"/>
      <c r="AG37" s="202"/>
      <c r="AH37" s="202"/>
      <c r="AI37" s="202"/>
      <c r="AJ37" s="202"/>
      <c r="AK37" s="202"/>
      <c r="AL37" s="202"/>
      <c r="AM37" s="202"/>
      <c r="AN37" s="198"/>
    </row>
    <row r="38" spans="1:40" ht="204.95" customHeight="1" x14ac:dyDescent="0.3">
      <c r="A38" s="585"/>
      <c r="B38" s="320"/>
      <c r="C38" s="125" t="s">
        <v>68</v>
      </c>
      <c r="D38" s="11">
        <v>0</v>
      </c>
      <c r="E38" s="11">
        <v>0</v>
      </c>
      <c r="F38" s="11">
        <v>0</v>
      </c>
      <c r="G38" s="11">
        <v>0</v>
      </c>
      <c r="H38" s="11">
        <v>0</v>
      </c>
      <c r="I38" s="11">
        <v>0</v>
      </c>
      <c r="J38" s="11">
        <v>0</v>
      </c>
      <c r="K38" s="11">
        <v>0</v>
      </c>
      <c r="L38" s="11">
        <v>0.1</v>
      </c>
      <c r="M38" s="11">
        <v>0.25</v>
      </c>
      <c r="N38" s="11">
        <v>0.35</v>
      </c>
      <c r="O38" s="11">
        <v>0.3</v>
      </c>
      <c r="P38" s="126">
        <f t="shared" si="1"/>
        <v>1</v>
      </c>
      <c r="Q38" s="324"/>
      <c r="R38" s="325"/>
      <c r="S38" s="325"/>
      <c r="T38" s="325"/>
      <c r="U38" s="325"/>
      <c r="V38" s="325"/>
      <c r="W38" s="325"/>
      <c r="X38" s="325"/>
      <c r="Y38" s="325"/>
      <c r="Z38" s="325"/>
      <c r="AA38" s="325"/>
      <c r="AB38" s="326"/>
      <c r="AC38" s="124"/>
      <c r="AE38" s="198"/>
      <c r="AF38" s="198"/>
      <c r="AG38" s="198"/>
      <c r="AH38" s="198"/>
      <c r="AI38" s="198"/>
      <c r="AJ38" s="198"/>
      <c r="AK38" s="198"/>
      <c r="AL38" s="198"/>
      <c r="AM38" s="198"/>
      <c r="AN38" s="198"/>
    </row>
    <row r="39" spans="1:40" ht="27" customHeight="1" x14ac:dyDescent="0.3">
      <c r="A39" s="330"/>
      <c r="B39" s="331"/>
      <c r="C39" s="60"/>
      <c r="D39" s="60"/>
      <c r="E39" s="63"/>
      <c r="F39" s="60"/>
      <c r="G39" s="60"/>
      <c r="H39" s="60"/>
      <c r="I39" s="60"/>
      <c r="J39" s="60"/>
      <c r="K39" s="60"/>
      <c r="L39" s="60"/>
      <c r="M39" s="60"/>
      <c r="N39" s="60"/>
      <c r="O39" s="60"/>
      <c r="P39" s="203">
        <f t="shared" si="1"/>
        <v>0</v>
      </c>
      <c r="Q39" s="327"/>
      <c r="R39" s="328"/>
      <c r="S39" s="328"/>
      <c r="T39" s="328"/>
      <c r="U39" s="328"/>
      <c r="V39" s="328"/>
      <c r="W39" s="328"/>
      <c r="X39" s="328"/>
      <c r="Y39" s="328"/>
      <c r="Z39" s="328"/>
      <c r="AA39" s="328"/>
      <c r="AB39" s="329"/>
      <c r="AC39" s="124"/>
      <c r="AE39" s="198"/>
      <c r="AF39" s="198"/>
      <c r="AG39" s="198"/>
      <c r="AH39" s="198"/>
      <c r="AI39" s="198"/>
      <c r="AJ39" s="198"/>
      <c r="AK39" s="198"/>
      <c r="AL39" s="198"/>
      <c r="AM39" s="198"/>
      <c r="AN39" s="198"/>
    </row>
    <row r="40" spans="1:40" ht="409.5" customHeight="1" x14ac:dyDescent="0.3">
      <c r="A40" s="584" t="s">
        <v>138</v>
      </c>
      <c r="B40" s="320">
        <v>0.04</v>
      </c>
      <c r="C40" s="122" t="s">
        <v>67</v>
      </c>
      <c r="D40" s="62">
        <v>0.05</v>
      </c>
      <c r="E40" s="62">
        <v>0.15</v>
      </c>
      <c r="F40" s="62">
        <v>0.2</v>
      </c>
      <c r="G40" s="62">
        <v>0.2</v>
      </c>
      <c r="H40" s="62">
        <v>0.2</v>
      </c>
      <c r="I40" s="180">
        <v>0.05</v>
      </c>
      <c r="J40" s="180">
        <v>0.05</v>
      </c>
      <c r="K40" s="180">
        <v>0.1</v>
      </c>
      <c r="L40" s="62">
        <v>0</v>
      </c>
      <c r="M40" s="62">
        <v>0</v>
      </c>
      <c r="N40" s="62">
        <v>0</v>
      </c>
      <c r="O40" s="62">
        <v>0</v>
      </c>
      <c r="P40" s="123">
        <f t="shared" si="1"/>
        <v>1.0000000000000002</v>
      </c>
      <c r="Q40" s="586" t="s">
        <v>272</v>
      </c>
      <c r="R40" s="587"/>
      <c r="S40" s="587"/>
      <c r="T40" s="587"/>
      <c r="U40" s="587"/>
      <c r="V40" s="587"/>
      <c r="W40" s="587"/>
      <c r="X40" s="587"/>
      <c r="Y40" s="587"/>
      <c r="Z40" s="587"/>
      <c r="AA40" s="587"/>
      <c r="AB40" s="588"/>
      <c r="AC40" s="124"/>
      <c r="AE40" s="202"/>
      <c r="AF40" s="202"/>
      <c r="AG40" s="202"/>
      <c r="AH40" s="202"/>
      <c r="AI40" s="202"/>
      <c r="AJ40" s="202"/>
      <c r="AK40" s="202"/>
      <c r="AL40" s="202"/>
      <c r="AM40" s="202"/>
      <c r="AN40" s="198"/>
    </row>
    <row r="41" spans="1:40" ht="409.5" customHeight="1" x14ac:dyDescent="0.3">
      <c r="A41" s="585"/>
      <c r="B41" s="320"/>
      <c r="C41" s="125" t="s">
        <v>68</v>
      </c>
      <c r="D41" s="11">
        <v>0.05</v>
      </c>
      <c r="E41" s="11">
        <v>0.15</v>
      </c>
      <c r="F41" s="11">
        <v>0.2</v>
      </c>
      <c r="G41" s="11">
        <v>0.2</v>
      </c>
      <c r="H41" s="11">
        <v>0.2</v>
      </c>
      <c r="I41" s="11">
        <v>0.05</v>
      </c>
      <c r="J41" s="11">
        <v>0.05</v>
      </c>
      <c r="K41" s="11">
        <v>0.1</v>
      </c>
      <c r="L41" s="11">
        <v>0</v>
      </c>
      <c r="M41" s="11">
        <v>0</v>
      </c>
      <c r="N41" s="11"/>
      <c r="O41" s="11"/>
      <c r="P41" s="126">
        <f t="shared" si="1"/>
        <v>1.0000000000000002</v>
      </c>
      <c r="Q41" s="589"/>
      <c r="R41" s="590"/>
      <c r="S41" s="590"/>
      <c r="T41" s="590"/>
      <c r="U41" s="590"/>
      <c r="V41" s="590"/>
      <c r="W41" s="590"/>
      <c r="X41" s="590"/>
      <c r="Y41" s="590"/>
      <c r="Z41" s="590"/>
      <c r="AA41" s="590"/>
      <c r="AB41" s="591"/>
      <c r="AC41" s="124"/>
      <c r="AE41" s="198"/>
      <c r="AF41" s="198"/>
      <c r="AG41" s="198"/>
      <c r="AH41" s="198"/>
      <c r="AI41" s="198"/>
      <c r="AJ41" s="198"/>
      <c r="AK41" s="198"/>
      <c r="AL41" s="198"/>
      <c r="AM41" s="198"/>
      <c r="AN41" s="198"/>
    </row>
    <row r="42" spans="1:40" ht="27" customHeight="1" thickBot="1" x14ac:dyDescent="0.35">
      <c r="A42" s="595"/>
      <c r="B42" s="596"/>
      <c r="C42" s="305"/>
      <c r="D42" s="305"/>
      <c r="E42" s="306"/>
      <c r="F42" s="305"/>
      <c r="G42" s="305"/>
      <c r="H42" s="305"/>
      <c r="I42" s="305"/>
      <c r="J42" s="305"/>
      <c r="K42" s="305"/>
      <c r="L42" s="305"/>
      <c r="M42" s="305"/>
      <c r="N42" s="305"/>
      <c r="O42" s="305"/>
      <c r="P42" s="307">
        <f>SUM(D42:O42)</f>
        <v>0</v>
      </c>
      <c r="Q42" s="592"/>
      <c r="R42" s="593"/>
      <c r="S42" s="593"/>
      <c r="T42" s="593"/>
      <c r="U42" s="593"/>
      <c r="V42" s="593"/>
      <c r="W42" s="593"/>
      <c r="X42" s="593"/>
      <c r="Y42" s="593"/>
      <c r="Z42" s="593"/>
      <c r="AA42" s="593"/>
      <c r="AB42" s="594"/>
      <c r="AC42" s="124"/>
      <c r="AE42" s="198"/>
      <c r="AF42" s="198"/>
      <c r="AG42" s="198"/>
      <c r="AH42" s="198"/>
      <c r="AI42" s="198"/>
      <c r="AJ42" s="198"/>
      <c r="AK42" s="198"/>
      <c r="AL42" s="198"/>
      <c r="AM42" s="198"/>
      <c r="AN42" s="198"/>
    </row>
    <row r="43" spans="1:40" ht="17.25" customHeight="1" x14ac:dyDescent="0.25">
      <c r="A43" s="3"/>
      <c r="B43" s="4"/>
      <c r="C43" s="4"/>
      <c r="D43" s="4"/>
      <c r="E43" s="4"/>
      <c r="F43" s="4"/>
      <c r="G43" s="4"/>
      <c r="H43" s="4"/>
      <c r="I43" s="4"/>
      <c r="J43" s="4"/>
      <c r="K43" s="4"/>
      <c r="L43" s="4"/>
      <c r="M43" s="4"/>
      <c r="N43" s="4"/>
      <c r="O43" s="4"/>
      <c r="P43" s="4"/>
      <c r="Q43" s="4"/>
      <c r="R43" s="4"/>
      <c r="S43" s="4"/>
      <c r="T43" s="4"/>
      <c r="U43" s="4"/>
      <c r="V43" s="4"/>
      <c r="W43" s="4"/>
      <c r="X43" s="5"/>
      <c r="Y43" s="4"/>
      <c r="Z43" s="4"/>
      <c r="AA43" s="4"/>
      <c r="AB43" s="68"/>
    </row>
    <row r="44" spans="1:40" ht="66" hidden="1" customHeight="1" x14ac:dyDescent="0.25">
      <c r="A44" s="581" t="s">
        <v>75</v>
      </c>
      <c r="B44" s="335" t="s">
        <v>78</v>
      </c>
      <c r="C44" s="336"/>
      <c r="D44" s="336"/>
      <c r="E44" s="336"/>
      <c r="F44" s="336"/>
      <c r="G44" s="337"/>
      <c r="H44" s="575" t="s">
        <v>77</v>
      </c>
      <c r="I44" s="576"/>
      <c r="J44" s="576"/>
      <c r="K44" s="576"/>
      <c r="L44" s="576"/>
      <c r="M44" s="576"/>
      <c r="N44" s="335" t="s">
        <v>78</v>
      </c>
      <c r="O44" s="336"/>
      <c r="P44" s="336"/>
      <c r="Q44" s="336"/>
      <c r="R44" s="336"/>
      <c r="S44" s="337"/>
      <c r="T44" s="344" t="s">
        <v>79</v>
      </c>
      <c r="U44" s="345"/>
      <c r="V44" s="345"/>
      <c r="W44" s="346"/>
      <c r="X44" s="335" t="s">
        <v>80</v>
      </c>
      <c r="Y44" s="336"/>
      <c r="Z44" s="336"/>
      <c r="AA44" s="336"/>
      <c r="AB44" s="353"/>
      <c r="AC44" s="183"/>
    </row>
    <row r="45" spans="1:40" ht="27" hidden="1" customHeight="1" x14ac:dyDescent="0.25">
      <c r="A45" s="582"/>
      <c r="B45" s="70" t="s">
        <v>83</v>
      </c>
      <c r="C45" s="71"/>
      <c r="D45" s="71"/>
      <c r="E45" s="71"/>
      <c r="F45" s="71"/>
      <c r="G45" s="72"/>
      <c r="H45" s="577"/>
      <c r="I45" s="578"/>
      <c r="J45" s="578"/>
      <c r="K45" s="578"/>
      <c r="L45" s="578"/>
      <c r="M45" s="578"/>
      <c r="N45" s="354" t="s">
        <v>83</v>
      </c>
      <c r="O45" s="355"/>
      <c r="P45" s="355"/>
      <c r="Q45" s="355"/>
      <c r="R45" s="355"/>
      <c r="S45" s="356"/>
      <c r="T45" s="347"/>
      <c r="U45" s="580"/>
      <c r="V45" s="580"/>
      <c r="W45" s="349"/>
      <c r="X45" s="354" t="s">
        <v>83</v>
      </c>
      <c r="Y45" s="355"/>
      <c r="Z45" s="355"/>
      <c r="AA45" s="355"/>
      <c r="AB45" s="357"/>
      <c r="AC45" s="183"/>
    </row>
    <row r="46" spans="1:40" ht="27" hidden="1" customHeight="1" thickBot="1" x14ac:dyDescent="0.3">
      <c r="A46" s="583"/>
      <c r="B46" s="358" t="s">
        <v>114</v>
      </c>
      <c r="C46" s="359"/>
      <c r="D46" s="359"/>
      <c r="E46" s="359"/>
      <c r="F46" s="359"/>
      <c r="G46" s="360"/>
      <c r="H46" s="546"/>
      <c r="I46" s="579"/>
      <c r="J46" s="579"/>
      <c r="K46" s="579"/>
      <c r="L46" s="579"/>
      <c r="M46" s="579"/>
      <c r="N46" s="358" t="s">
        <v>115</v>
      </c>
      <c r="O46" s="359"/>
      <c r="P46" s="359"/>
      <c r="Q46" s="359"/>
      <c r="R46" s="359"/>
      <c r="S46" s="360"/>
      <c r="T46" s="350"/>
      <c r="U46" s="351"/>
      <c r="V46" s="351"/>
      <c r="W46" s="352"/>
      <c r="X46" s="358" t="s">
        <v>86</v>
      </c>
      <c r="Y46" s="359"/>
      <c r="Z46" s="359"/>
      <c r="AA46" s="359"/>
      <c r="AB46" s="361"/>
      <c r="AC46" s="183"/>
    </row>
    <row r="47" spans="1:40" x14ac:dyDescent="0.25">
      <c r="F47" s="204"/>
      <c r="G47" s="205"/>
    </row>
    <row r="48" spans="1:40" x14ac:dyDescent="0.25">
      <c r="F48" s="214"/>
      <c r="G48" s="215"/>
    </row>
    <row r="51" spans="1:17" s="206" customFormat="1" ht="22.35" customHeight="1" x14ac:dyDescent="0.2">
      <c r="A51" s="313" t="s">
        <v>59</v>
      </c>
      <c r="B51" s="313" t="s">
        <v>60</v>
      </c>
      <c r="C51" s="315" t="s">
        <v>61</v>
      </c>
      <c r="D51" s="316"/>
      <c r="E51" s="316"/>
      <c r="F51" s="316"/>
      <c r="G51" s="316"/>
      <c r="H51" s="316"/>
      <c r="I51" s="316"/>
      <c r="J51" s="316"/>
      <c r="K51" s="316"/>
      <c r="L51" s="316"/>
      <c r="M51" s="316"/>
      <c r="N51" s="316"/>
      <c r="O51" s="316"/>
      <c r="P51" s="317"/>
    </row>
    <row r="52" spans="1:17" s="206" customFormat="1" ht="22.35" customHeight="1" x14ac:dyDescent="0.2">
      <c r="A52" s="314"/>
      <c r="B52" s="314"/>
      <c r="C52" s="118" t="s">
        <v>63</v>
      </c>
      <c r="D52" s="118" t="s">
        <v>87</v>
      </c>
      <c r="E52" s="118" t="s">
        <v>88</v>
      </c>
      <c r="F52" s="118" t="s">
        <v>89</v>
      </c>
      <c r="G52" s="118" t="s">
        <v>90</v>
      </c>
      <c r="H52" s="118" t="s">
        <v>91</v>
      </c>
      <c r="I52" s="118" t="s">
        <v>92</v>
      </c>
      <c r="J52" s="118" t="s">
        <v>93</v>
      </c>
      <c r="K52" s="118" t="s">
        <v>94</v>
      </c>
      <c r="L52" s="118" t="s">
        <v>95</v>
      </c>
      <c r="M52" s="118" t="s">
        <v>96</v>
      </c>
      <c r="N52" s="118" t="s">
        <v>97</v>
      </c>
      <c r="O52" s="118" t="s">
        <v>98</v>
      </c>
      <c r="P52" s="118" t="s">
        <v>64</v>
      </c>
    </row>
    <row r="53" spans="1:17" s="208" customFormat="1" ht="13.15" customHeight="1" x14ac:dyDescent="0.25">
      <c r="A53" s="311" t="str">
        <f>+A34</f>
        <v>25. Diseñar y socializar la estrategia de fortalecimiento de capacidades para el ejercicio del derecho a la participación de las mujeres en el Distrito.</v>
      </c>
      <c r="B53" s="311">
        <f>+B34</f>
        <v>0.04</v>
      </c>
      <c r="C53" s="119" t="s">
        <v>67</v>
      </c>
      <c r="D53" s="140">
        <f>+D34*$B$34/$P$34</f>
        <v>0</v>
      </c>
      <c r="E53" s="140">
        <f t="shared" ref="E53:O53" si="2">+E34*$B$34/$P$34</f>
        <v>2E-3</v>
      </c>
      <c r="F53" s="140">
        <f t="shared" si="2"/>
        <v>6.0000000000000001E-3</v>
      </c>
      <c r="G53" s="140">
        <f t="shared" si="2"/>
        <v>8.0000000000000002E-3</v>
      </c>
      <c r="H53" s="140">
        <f t="shared" si="2"/>
        <v>8.0000000000000002E-3</v>
      </c>
      <c r="I53" s="140">
        <f t="shared" si="2"/>
        <v>4.0000000000000001E-3</v>
      </c>
      <c r="J53" s="140">
        <f t="shared" si="2"/>
        <v>4.0000000000000001E-3</v>
      </c>
      <c r="K53" s="140">
        <f t="shared" si="2"/>
        <v>4.0000000000000001E-3</v>
      </c>
      <c r="L53" s="140">
        <f t="shared" si="2"/>
        <v>4.0000000000000001E-3</v>
      </c>
      <c r="M53" s="140">
        <f t="shared" si="2"/>
        <v>0</v>
      </c>
      <c r="N53" s="140">
        <f t="shared" si="2"/>
        <v>0</v>
      </c>
      <c r="O53" s="140">
        <f t="shared" si="2"/>
        <v>0</v>
      </c>
      <c r="P53" s="207">
        <f t="shared" ref="P53:P58" si="3">SUM(D53:O53)</f>
        <v>4.0000000000000008E-2</v>
      </c>
    </row>
    <row r="54" spans="1:17" s="208" customFormat="1" ht="13.15" customHeight="1" x14ac:dyDescent="0.25">
      <c r="A54" s="312"/>
      <c r="B54" s="312"/>
      <c r="C54" s="120" t="s">
        <v>68</v>
      </c>
      <c r="D54" s="142">
        <f t="shared" ref="D54:O54" si="4">+D35*$B$34/$P$34</f>
        <v>0</v>
      </c>
      <c r="E54" s="142">
        <f t="shared" si="4"/>
        <v>2E-3</v>
      </c>
      <c r="F54" s="142">
        <f t="shared" si="4"/>
        <v>6.0000000000000001E-3</v>
      </c>
      <c r="G54" s="142">
        <f t="shared" si="4"/>
        <v>8.0000000000000002E-3</v>
      </c>
      <c r="H54" s="142">
        <f t="shared" si="4"/>
        <v>0</v>
      </c>
      <c r="I54" s="142">
        <f t="shared" si="4"/>
        <v>0</v>
      </c>
      <c r="J54" s="142">
        <f t="shared" si="4"/>
        <v>6.0000000000000001E-3</v>
      </c>
      <c r="K54" s="142">
        <f t="shared" si="4"/>
        <v>8.0000000000000002E-3</v>
      </c>
      <c r="L54" s="142">
        <f t="shared" si="4"/>
        <v>2E-3</v>
      </c>
      <c r="M54" s="142">
        <f t="shared" si="4"/>
        <v>2E-3</v>
      </c>
      <c r="N54" s="142">
        <f t="shared" si="4"/>
        <v>2E-3</v>
      </c>
      <c r="O54" s="142">
        <f t="shared" si="4"/>
        <v>4.0000000000000001E-3</v>
      </c>
      <c r="P54" s="209">
        <f t="shared" si="3"/>
        <v>4.0000000000000008E-2</v>
      </c>
    </row>
    <row r="55" spans="1:17" s="208" customFormat="1" ht="13.15" customHeight="1" x14ac:dyDescent="0.25">
      <c r="A55" s="311" t="str">
        <f>+A37</f>
        <v>26. Realizar una implementación piloto de la estrategia de fortalecimiento de capacidades para el ejercicio del derecho a la participación de las mujeres en el Distrito.</v>
      </c>
      <c r="B55" s="311">
        <f>+B37</f>
        <v>0.03</v>
      </c>
      <c r="C55" s="119" t="s">
        <v>67</v>
      </c>
      <c r="D55" s="140">
        <f>+D37*$B$37/$P$37</f>
        <v>0</v>
      </c>
      <c r="E55" s="140">
        <f t="shared" ref="E55:O55" si="5">+E37*$B$37/$P$37</f>
        <v>0</v>
      </c>
      <c r="F55" s="140">
        <f t="shared" si="5"/>
        <v>0</v>
      </c>
      <c r="G55" s="140">
        <f t="shared" si="5"/>
        <v>0</v>
      </c>
      <c r="H55" s="140">
        <f t="shared" si="5"/>
        <v>0</v>
      </c>
      <c r="I55" s="140">
        <f t="shared" si="5"/>
        <v>0</v>
      </c>
      <c r="J55" s="140">
        <f t="shared" si="5"/>
        <v>0</v>
      </c>
      <c r="K55" s="140">
        <f t="shared" si="5"/>
        <v>0</v>
      </c>
      <c r="L55" s="140">
        <f t="shared" si="5"/>
        <v>3.0000000000000005E-3</v>
      </c>
      <c r="M55" s="140">
        <f t="shared" si="5"/>
        <v>7.5000000000000006E-3</v>
      </c>
      <c r="N55" s="140">
        <f t="shared" si="5"/>
        <v>9.0000000000000011E-3</v>
      </c>
      <c r="O55" s="140">
        <f t="shared" si="5"/>
        <v>1.0500000000000001E-2</v>
      </c>
      <c r="P55" s="207">
        <f t="shared" si="3"/>
        <v>3.0000000000000006E-2</v>
      </c>
    </row>
    <row r="56" spans="1:17" s="208" customFormat="1" ht="13.15" customHeight="1" x14ac:dyDescent="0.25">
      <c r="A56" s="312"/>
      <c r="B56" s="312"/>
      <c r="C56" s="120" t="s">
        <v>68</v>
      </c>
      <c r="D56" s="142">
        <f t="shared" ref="D56:O56" si="6">+D38*$B$37/$P$37</f>
        <v>0</v>
      </c>
      <c r="E56" s="142">
        <f t="shared" si="6"/>
        <v>0</v>
      </c>
      <c r="F56" s="142">
        <f t="shared" si="6"/>
        <v>0</v>
      </c>
      <c r="G56" s="142">
        <f t="shared" si="6"/>
        <v>0</v>
      </c>
      <c r="H56" s="142">
        <f t="shared" si="6"/>
        <v>0</v>
      </c>
      <c r="I56" s="142">
        <f t="shared" si="6"/>
        <v>0</v>
      </c>
      <c r="J56" s="142">
        <f t="shared" si="6"/>
        <v>0</v>
      </c>
      <c r="K56" s="142">
        <f t="shared" si="6"/>
        <v>0</v>
      </c>
      <c r="L56" s="142">
        <f t="shared" si="6"/>
        <v>3.0000000000000005E-3</v>
      </c>
      <c r="M56" s="142">
        <f t="shared" si="6"/>
        <v>7.5000000000000006E-3</v>
      </c>
      <c r="N56" s="142">
        <f t="shared" si="6"/>
        <v>1.0500000000000001E-2</v>
      </c>
      <c r="O56" s="142">
        <f t="shared" si="6"/>
        <v>9.0000000000000011E-3</v>
      </c>
      <c r="P56" s="209">
        <f t="shared" si="3"/>
        <v>3.0000000000000002E-2</v>
      </c>
    </row>
    <row r="57" spans="1:17" s="208" customFormat="1" ht="13.15" customHeight="1" x14ac:dyDescent="0.25">
      <c r="A57" s="311" t="str">
        <f>+A40</f>
        <v>27. Diseñar e implementar la propuesta del proceso eleccionario del Consejo Consultivo de Mujeres - Espacio Autónomo.</v>
      </c>
      <c r="B57" s="311">
        <f>+B40</f>
        <v>0.04</v>
      </c>
      <c r="C57" s="119" t="s">
        <v>67</v>
      </c>
      <c r="D57" s="140">
        <f>+D40*$B$40/$P$40</f>
        <v>1.9999999999999996E-3</v>
      </c>
      <c r="E57" s="140">
        <f t="shared" ref="E57:O57" si="7">+E40*$B$40/$P$40</f>
        <v>5.9999999999999984E-3</v>
      </c>
      <c r="F57" s="140">
        <f t="shared" si="7"/>
        <v>7.9999999999999984E-3</v>
      </c>
      <c r="G57" s="140">
        <f t="shared" si="7"/>
        <v>7.9999999999999984E-3</v>
      </c>
      <c r="H57" s="140">
        <f t="shared" si="7"/>
        <v>7.9999999999999984E-3</v>
      </c>
      <c r="I57" s="140">
        <f t="shared" si="7"/>
        <v>1.9999999999999996E-3</v>
      </c>
      <c r="J57" s="140">
        <f t="shared" si="7"/>
        <v>1.9999999999999996E-3</v>
      </c>
      <c r="K57" s="140">
        <f t="shared" si="7"/>
        <v>3.9999999999999992E-3</v>
      </c>
      <c r="L57" s="140">
        <f t="shared" si="7"/>
        <v>0</v>
      </c>
      <c r="M57" s="140">
        <f t="shared" si="7"/>
        <v>0</v>
      </c>
      <c r="N57" s="140">
        <f t="shared" si="7"/>
        <v>0</v>
      </c>
      <c r="O57" s="140">
        <f t="shared" si="7"/>
        <v>0</v>
      </c>
      <c r="P57" s="207">
        <f t="shared" si="3"/>
        <v>3.9999999999999994E-2</v>
      </c>
    </row>
    <row r="58" spans="1:17" s="208" customFormat="1" ht="13.15" customHeight="1" x14ac:dyDescent="0.25">
      <c r="A58" s="312"/>
      <c r="B58" s="312"/>
      <c r="C58" s="120" t="s">
        <v>68</v>
      </c>
      <c r="D58" s="142">
        <f t="shared" ref="D58:O58" si="8">+D41*$B$40/$P$40</f>
        <v>1.9999999999999996E-3</v>
      </c>
      <c r="E58" s="142">
        <f t="shared" si="8"/>
        <v>5.9999999999999984E-3</v>
      </c>
      <c r="F58" s="142">
        <f t="shared" si="8"/>
        <v>7.9999999999999984E-3</v>
      </c>
      <c r="G58" s="142">
        <f t="shared" si="8"/>
        <v>7.9999999999999984E-3</v>
      </c>
      <c r="H58" s="142">
        <f t="shared" si="8"/>
        <v>7.9999999999999984E-3</v>
      </c>
      <c r="I58" s="142">
        <f t="shared" si="8"/>
        <v>1.9999999999999996E-3</v>
      </c>
      <c r="J58" s="142">
        <f t="shared" si="8"/>
        <v>1.9999999999999996E-3</v>
      </c>
      <c r="K58" s="142">
        <f t="shared" si="8"/>
        <v>3.9999999999999992E-3</v>
      </c>
      <c r="L58" s="142">
        <f t="shared" si="8"/>
        <v>0</v>
      </c>
      <c r="M58" s="142">
        <f t="shared" si="8"/>
        <v>0</v>
      </c>
      <c r="N58" s="142">
        <f t="shared" si="8"/>
        <v>0</v>
      </c>
      <c r="O58" s="142">
        <f t="shared" si="8"/>
        <v>0</v>
      </c>
      <c r="P58" s="209">
        <f t="shared" si="3"/>
        <v>3.9999999999999994E-2</v>
      </c>
    </row>
    <row r="59" spans="1:17" s="208" customFormat="1" ht="11.25" x14ac:dyDescent="0.25">
      <c r="C59" s="210"/>
      <c r="D59" s="211">
        <f>+D54+D56+D58</f>
        <v>1.9999999999999996E-3</v>
      </c>
      <c r="E59" s="211">
        <f t="shared" ref="E59:P59" si="9">+E54+E56+E58</f>
        <v>7.9999999999999984E-3</v>
      </c>
      <c r="F59" s="211">
        <f t="shared" si="9"/>
        <v>1.3999999999999999E-2</v>
      </c>
      <c r="G59" s="211">
        <f t="shared" si="9"/>
        <v>1.6E-2</v>
      </c>
      <c r="H59" s="211">
        <f t="shared" si="9"/>
        <v>7.9999999999999984E-3</v>
      </c>
      <c r="I59" s="211">
        <f t="shared" si="9"/>
        <v>1.9999999999999996E-3</v>
      </c>
      <c r="J59" s="211">
        <f t="shared" si="9"/>
        <v>8.0000000000000002E-3</v>
      </c>
      <c r="K59" s="211">
        <f t="shared" si="9"/>
        <v>1.2E-2</v>
      </c>
      <c r="L59" s="211">
        <f t="shared" si="9"/>
        <v>5.000000000000001E-3</v>
      </c>
      <c r="M59" s="211">
        <f t="shared" si="9"/>
        <v>9.5000000000000015E-3</v>
      </c>
      <c r="N59" s="211">
        <f t="shared" si="9"/>
        <v>1.2500000000000001E-2</v>
      </c>
      <c r="O59" s="211">
        <f t="shared" si="9"/>
        <v>1.3000000000000001E-2</v>
      </c>
      <c r="P59" s="211">
        <f t="shared" si="9"/>
        <v>0.11</v>
      </c>
      <c r="Q59" s="140">
        <f>+P53+P55+P57</f>
        <v>0.11</v>
      </c>
    </row>
    <row r="60" spans="1:17" s="212" customFormat="1" ht="12.75" x14ac:dyDescent="0.2">
      <c r="C60" s="121" t="s">
        <v>99</v>
      </c>
      <c r="D60" s="141">
        <f>+D59*$C$30/$B$30</f>
        <v>4.0909090909090895E-3</v>
      </c>
      <c r="E60" s="141">
        <f t="shared" ref="E60:O60" si="10">+E59*$C$30/$B$30</f>
        <v>1.6363636363636358E-2</v>
      </c>
      <c r="F60" s="141">
        <f t="shared" si="10"/>
        <v>2.863636363636363E-2</v>
      </c>
      <c r="G60" s="141">
        <f t="shared" si="10"/>
        <v>3.2727272727272723E-2</v>
      </c>
      <c r="H60" s="141">
        <f t="shared" si="10"/>
        <v>1.6363636363636358E-2</v>
      </c>
      <c r="I60" s="141">
        <f t="shared" si="10"/>
        <v>4.0909090909090895E-3</v>
      </c>
      <c r="J60" s="141">
        <f t="shared" si="10"/>
        <v>1.6363636363636361E-2</v>
      </c>
      <c r="K60" s="141">
        <f t="shared" si="10"/>
        <v>2.4545454545454544E-2</v>
      </c>
      <c r="L60" s="141">
        <f t="shared" si="10"/>
        <v>1.0227272727272729E-2</v>
      </c>
      <c r="M60" s="141">
        <f t="shared" si="10"/>
        <v>1.9431818181818186E-2</v>
      </c>
      <c r="N60" s="141">
        <f t="shared" si="10"/>
        <v>2.5568181818181816E-2</v>
      </c>
      <c r="O60" s="141">
        <f t="shared" si="10"/>
        <v>2.6590909090909092E-2</v>
      </c>
      <c r="P60" s="127">
        <f>SUM(D60:O60)</f>
        <v>0.22499999999999995</v>
      </c>
      <c r="Q60" s="187"/>
    </row>
  </sheetData>
  <mergeCells count="117">
    <mergeCell ref="B51:B52"/>
    <mergeCell ref="C51:P51"/>
    <mergeCell ref="A34:A35"/>
    <mergeCell ref="B34:B35"/>
    <mergeCell ref="Q34:AB36"/>
    <mergeCell ref="A36:B36"/>
    <mergeCell ref="A37:A38"/>
    <mergeCell ref="B37:B38"/>
    <mergeCell ref="Q37:AB39"/>
    <mergeCell ref="A39:B39"/>
    <mergeCell ref="A1:A4"/>
    <mergeCell ref="B1:Y1"/>
    <mergeCell ref="Z1:AB1"/>
    <mergeCell ref="B2:Y2"/>
    <mergeCell ref="Z2:AB2"/>
    <mergeCell ref="B3:Y4"/>
    <mergeCell ref="Z3:AB3"/>
    <mergeCell ref="Z4:AB4"/>
    <mergeCell ref="A7:B9"/>
    <mergeCell ref="C7:K9"/>
    <mergeCell ref="R7:T9"/>
    <mergeCell ref="U7:V9"/>
    <mergeCell ref="W7:X9"/>
    <mergeCell ref="Y7:Z7"/>
    <mergeCell ref="AA7:AB7"/>
    <mergeCell ref="Y8:Z8"/>
    <mergeCell ref="AA8:AB8"/>
    <mergeCell ref="Y9:Z9"/>
    <mergeCell ref="AA9:AB9"/>
    <mergeCell ref="A11:B11"/>
    <mergeCell ref="C11:K11"/>
    <mergeCell ref="M11:Q11"/>
    <mergeCell ref="R11:V11"/>
    <mergeCell ref="W11:X11"/>
    <mergeCell ref="Y11:AB11"/>
    <mergeCell ref="C12:Z12"/>
    <mergeCell ref="A13:B13"/>
    <mergeCell ref="C13:Q13"/>
    <mergeCell ref="S13:T13"/>
    <mergeCell ref="V13:Y13"/>
    <mergeCell ref="AA13:AB13"/>
    <mergeCell ref="A15:B16"/>
    <mergeCell ref="D15:E15"/>
    <mergeCell ref="F15:G15"/>
    <mergeCell ref="H15:I15"/>
    <mergeCell ref="Q15:AB15"/>
    <mergeCell ref="D16:E16"/>
    <mergeCell ref="F16:G16"/>
    <mergeCell ref="H16:I16"/>
    <mergeCell ref="Q16:V16"/>
    <mergeCell ref="W16:AB16"/>
    <mergeCell ref="Q17:S17"/>
    <mergeCell ref="T17:V17"/>
    <mergeCell ref="W17:Y17"/>
    <mergeCell ref="Z17:AB17"/>
    <mergeCell ref="Q18:S18"/>
    <mergeCell ref="T18:V18"/>
    <mergeCell ref="W18:Y18"/>
    <mergeCell ref="Z18:AB18"/>
    <mergeCell ref="A20:AB20"/>
    <mergeCell ref="A21:A22"/>
    <mergeCell ref="B21:C22"/>
    <mergeCell ref="D21:O21"/>
    <mergeCell ref="P21:P22"/>
    <mergeCell ref="Q21:AB22"/>
    <mergeCell ref="D22:F22"/>
    <mergeCell ref="G22:I22"/>
    <mergeCell ref="J22:L22"/>
    <mergeCell ref="M22:O22"/>
    <mergeCell ref="U29:X29"/>
    <mergeCell ref="A23:A26"/>
    <mergeCell ref="B23:C26"/>
    <mergeCell ref="D23:F26"/>
    <mergeCell ref="G23:I26"/>
    <mergeCell ref="J23:L26"/>
    <mergeCell ref="M23:O26"/>
    <mergeCell ref="Q33:AB33"/>
    <mergeCell ref="P23:P26"/>
    <mergeCell ref="Q23:AB26"/>
    <mergeCell ref="A27:AB27"/>
    <mergeCell ref="A28:A29"/>
    <mergeCell ref="B28:B29"/>
    <mergeCell ref="C28:C29"/>
    <mergeCell ref="D28:P28"/>
    <mergeCell ref="Q28:AB28"/>
    <mergeCell ref="Q29:T29"/>
    <mergeCell ref="Y29:AB29"/>
    <mergeCell ref="Q30:T30"/>
    <mergeCell ref="U30:X30"/>
    <mergeCell ref="Y30:AB30"/>
    <mergeCell ref="A31:AB31"/>
    <mergeCell ref="A32:A33"/>
    <mergeCell ref="B32:B33"/>
    <mergeCell ref="C32:P32"/>
    <mergeCell ref="Q32:AB32"/>
    <mergeCell ref="A53:A54"/>
    <mergeCell ref="B53:B54"/>
    <mergeCell ref="A55:A56"/>
    <mergeCell ref="B55:B56"/>
    <mergeCell ref="A57:A58"/>
    <mergeCell ref="B57:B58"/>
    <mergeCell ref="B44:G44"/>
    <mergeCell ref="H44:M46"/>
    <mergeCell ref="N44:S44"/>
    <mergeCell ref="T44:W46"/>
    <mergeCell ref="X44:AB44"/>
    <mergeCell ref="N45:S45"/>
    <mergeCell ref="X45:AB45"/>
    <mergeCell ref="B46:G46"/>
    <mergeCell ref="N46:S46"/>
    <mergeCell ref="X46:AB46"/>
    <mergeCell ref="A44:A46"/>
    <mergeCell ref="A40:A41"/>
    <mergeCell ref="B40:B41"/>
    <mergeCell ref="Q40:AB42"/>
    <mergeCell ref="A42:B42"/>
    <mergeCell ref="A51:A52"/>
  </mergeCells>
  <dataValidations count="6">
    <dataValidation type="textLength" operator="lessThanOrEqual" allowBlank="1" showInputMessage="1" showErrorMessage="1" errorTitle="Máximo 1.000 caracteres" error="Máximo 1.000 caracteres" sqref="U30:X30">
      <formula1>1000</formula1>
    </dataValidation>
    <dataValidation type="textLength" operator="lessThanOrEqual" allowBlank="1" showInputMessage="1" showErrorMessage="1" errorTitle="Máximo 2.000 caracteres" error="Máximo 2.000 caracteres" sqref="Q30:T30">
      <formula1>2000</formula1>
    </dataValidation>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34:AB36">
      <formula1>12000</formula1>
    </dataValidation>
    <dataValidation type="textLength" operator="lessThanOrEqual" allowBlank="1" showInputMessage="1" showErrorMessage="1" errorTitle="Máximo 2.000 caracteres" error="Máximo 2.000 caracteres" sqref="Q37:AB39">
      <formula1>8000</formula1>
    </dataValidation>
    <dataValidation type="textLength" operator="lessThanOrEqual" allowBlank="1" showInputMessage="1" showErrorMessage="1" errorTitle="Máximo 2.000 caracteres" error="Máximo 2.000 caracteres" sqref="Q40:AB42">
      <formula1>14000</formula1>
    </dataValidation>
  </dataValidations>
  <printOptions horizontalCentered="1"/>
  <pageMargins left="0.19685039370078741" right="0.19685039370078741" top="0.19685039370078741" bottom="0.19685039370078741" header="0" footer="0"/>
  <pageSetup paperSize="41" scale="41" fitToHeight="0" orientation="landscape" r:id="rId1"/>
  <rowBreaks count="1" manualBreakCount="1">
    <brk id="36" max="27"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537D1"/>
  </sheetPr>
  <dimension ref="A1:AN79"/>
  <sheetViews>
    <sheetView view="pageBreakPreview" topLeftCell="A32" zoomScale="75" zoomScaleNormal="75" zoomScaleSheetLayoutView="75" workbookViewId="0">
      <selection activeCell="A32" sqref="A32:A33"/>
    </sheetView>
  </sheetViews>
  <sheetFormatPr baseColWidth="10" defaultColWidth="11.42578125" defaultRowHeight="15" x14ac:dyDescent="0.25"/>
  <cols>
    <col min="1" max="1" width="38.42578125" style="183" customWidth="1"/>
    <col min="2" max="2" width="18.28515625" style="183" customWidth="1"/>
    <col min="3" max="3" width="17.42578125" style="183" customWidth="1"/>
    <col min="4" max="6" width="7" style="183" customWidth="1"/>
    <col min="7" max="15" width="7.7109375" style="183" customWidth="1"/>
    <col min="16" max="16" width="11.140625" style="183" customWidth="1"/>
    <col min="17" max="28" width="13.42578125" style="183" customWidth="1"/>
    <col min="29" max="29" width="8" style="182" bestFit="1" customWidth="1"/>
    <col min="30" max="30" width="22.85546875" style="183" customWidth="1"/>
    <col min="31" max="31" width="18.42578125" style="183" bestFit="1" customWidth="1"/>
    <col min="32" max="32" width="8.42578125" style="183" customWidth="1"/>
    <col min="33" max="33" width="18.42578125" style="183" bestFit="1" customWidth="1"/>
    <col min="34" max="34" width="5.7109375" style="183" customWidth="1"/>
    <col min="35" max="35" width="18.42578125" style="183" bestFit="1" customWidth="1"/>
    <col min="36" max="36" width="4.7109375" style="183" customWidth="1"/>
    <col min="37" max="37" width="23" style="183" bestFit="1" customWidth="1"/>
    <col min="38" max="38" width="11.42578125" style="183"/>
    <col min="39" max="39" width="18.42578125" style="183" bestFit="1" customWidth="1"/>
    <col min="40" max="40" width="16.140625" style="183" customWidth="1"/>
    <col min="41" max="16384" width="11.42578125" style="183"/>
  </cols>
  <sheetData>
    <row r="1" spans="1:40" ht="32.25" customHeight="1" x14ac:dyDescent="0.25">
      <c r="A1" s="634"/>
      <c r="B1" s="637" t="s">
        <v>0</v>
      </c>
      <c r="C1" s="638"/>
      <c r="D1" s="638"/>
      <c r="E1" s="638"/>
      <c r="F1" s="638"/>
      <c r="G1" s="638"/>
      <c r="H1" s="638"/>
      <c r="I1" s="638"/>
      <c r="J1" s="638"/>
      <c r="K1" s="638"/>
      <c r="L1" s="638"/>
      <c r="M1" s="638"/>
      <c r="N1" s="638"/>
      <c r="O1" s="638"/>
      <c r="P1" s="638"/>
      <c r="Q1" s="638"/>
      <c r="R1" s="638"/>
      <c r="S1" s="638"/>
      <c r="T1" s="638"/>
      <c r="U1" s="638"/>
      <c r="V1" s="638"/>
      <c r="W1" s="638"/>
      <c r="X1" s="638"/>
      <c r="Y1" s="639"/>
      <c r="Z1" s="640" t="s">
        <v>1</v>
      </c>
      <c r="AA1" s="641"/>
      <c r="AB1" s="642"/>
    </row>
    <row r="2" spans="1:40" ht="30.75" customHeight="1" x14ac:dyDescent="0.25">
      <c r="A2" s="635"/>
      <c r="B2" s="643" t="s">
        <v>2</v>
      </c>
      <c r="C2" s="644"/>
      <c r="D2" s="644"/>
      <c r="E2" s="644"/>
      <c r="F2" s="644"/>
      <c r="G2" s="644"/>
      <c r="H2" s="644"/>
      <c r="I2" s="644"/>
      <c r="J2" s="644"/>
      <c r="K2" s="644"/>
      <c r="L2" s="644"/>
      <c r="M2" s="644"/>
      <c r="N2" s="644"/>
      <c r="O2" s="644"/>
      <c r="P2" s="644"/>
      <c r="Q2" s="644"/>
      <c r="R2" s="644"/>
      <c r="S2" s="644"/>
      <c r="T2" s="644"/>
      <c r="U2" s="644"/>
      <c r="V2" s="644"/>
      <c r="W2" s="644"/>
      <c r="X2" s="644"/>
      <c r="Y2" s="645"/>
      <c r="Z2" s="646" t="s">
        <v>3</v>
      </c>
      <c r="AA2" s="647"/>
      <c r="AB2" s="648"/>
    </row>
    <row r="3" spans="1:40" ht="24" customHeight="1" x14ac:dyDescent="0.25">
      <c r="A3" s="635"/>
      <c r="B3" s="649" t="s">
        <v>4</v>
      </c>
      <c r="C3" s="650"/>
      <c r="D3" s="650"/>
      <c r="E3" s="650"/>
      <c r="F3" s="650"/>
      <c r="G3" s="650"/>
      <c r="H3" s="650"/>
      <c r="I3" s="650"/>
      <c r="J3" s="650"/>
      <c r="K3" s="650"/>
      <c r="L3" s="650"/>
      <c r="M3" s="650"/>
      <c r="N3" s="650"/>
      <c r="O3" s="650"/>
      <c r="P3" s="650"/>
      <c r="Q3" s="650"/>
      <c r="R3" s="650"/>
      <c r="S3" s="650"/>
      <c r="T3" s="650"/>
      <c r="U3" s="650"/>
      <c r="V3" s="650"/>
      <c r="W3" s="650"/>
      <c r="X3" s="650"/>
      <c r="Y3" s="651"/>
      <c r="Z3" s="646" t="s">
        <v>5</v>
      </c>
      <c r="AA3" s="647"/>
      <c r="AB3" s="648"/>
    </row>
    <row r="4" spans="1:40" ht="15.75" customHeight="1" thickBot="1" x14ac:dyDescent="0.3">
      <c r="A4" s="636"/>
      <c r="B4" s="652"/>
      <c r="C4" s="653"/>
      <c r="D4" s="653"/>
      <c r="E4" s="653"/>
      <c r="F4" s="653"/>
      <c r="G4" s="653"/>
      <c r="H4" s="653"/>
      <c r="I4" s="653"/>
      <c r="J4" s="653"/>
      <c r="K4" s="653"/>
      <c r="L4" s="653"/>
      <c r="M4" s="653"/>
      <c r="N4" s="653"/>
      <c r="O4" s="653"/>
      <c r="P4" s="653"/>
      <c r="Q4" s="653"/>
      <c r="R4" s="653"/>
      <c r="S4" s="653"/>
      <c r="T4" s="653"/>
      <c r="U4" s="653"/>
      <c r="V4" s="653"/>
      <c r="W4" s="653"/>
      <c r="X4" s="653"/>
      <c r="Y4" s="654"/>
      <c r="Z4" s="550" t="s">
        <v>6</v>
      </c>
      <c r="AA4" s="551"/>
      <c r="AB4" s="552"/>
    </row>
    <row r="5" spans="1:40" ht="9" customHeight="1" thickBot="1" x14ac:dyDescent="0.3">
      <c r="A5" s="66"/>
      <c r="B5" s="64"/>
      <c r="C5" s="65"/>
      <c r="D5" s="8"/>
      <c r="E5" s="8"/>
      <c r="F5" s="8"/>
      <c r="G5" s="8"/>
      <c r="H5" s="8"/>
      <c r="I5" s="8"/>
      <c r="J5" s="8"/>
      <c r="K5" s="8"/>
      <c r="L5" s="8"/>
      <c r="M5" s="8"/>
      <c r="N5" s="8"/>
      <c r="O5" s="8"/>
      <c r="P5" s="8"/>
      <c r="Q5" s="8"/>
      <c r="R5" s="8"/>
      <c r="S5" s="8"/>
      <c r="T5" s="8"/>
      <c r="U5" s="8"/>
      <c r="V5" s="8"/>
      <c r="W5" s="8"/>
      <c r="X5" s="8"/>
      <c r="Y5" s="8"/>
      <c r="Z5" s="9"/>
      <c r="AA5" s="2"/>
      <c r="AB5" s="67"/>
    </row>
    <row r="6" spans="1:40" ht="9" customHeight="1" thickBot="1" x14ac:dyDescent="0.3">
      <c r="A6" s="7"/>
      <c r="B6" s="8"/>
      <c r="C6" s="8"/>
      <c r="D6" s="8"/>
      <c r="E6" s="8"/>
      <c r="F6" s="8"/>
      <c r="G6" s="8"/>
      <c r="H6" s="8"/>
      <c r="I6" s="8"/>
      <c r="J6" s="8"/>
      <c r="K6" s="8"/>
      <c r="L6" s="8"/>
      <c r="M6" s="8"/>
      <c r="N6" s="8"/>
      <c r="O6" s="8"/>
      <c r="P6" s="8"/>
      <c r="Q6" s="8"/>
      <c r="R6" s="8"/>
      <c r="S6" s="8"/>
      <c r="T6" s="8"/>
      <c r="U6" s="8"/>
      <c r="V6" s="8"/>
      <c r="W6" s="8"/>
      <c r="X6" s="8"/>
      <c r="Y6" s="8"/>
      <c r="Z6" s="8"/>
      <c r="AA6" s="4"/>
      <c r="AB6" s="68"/>
    </row>
    <row r="7" spans="1:40" s="188" customFormat="1" ht="12.75" x14ac:dyDescent="0.2">
      <c r="A7" s="553" t="s">
        <v>7</v>
      </c>
      <c r="B7" s="655"/>
      <c r="C7" s="501" t="s">
        <v>8</v>
      </c>
      <c r="D7" s="660"/>
      <c r="E7" s="660"/>
      <c r="F7" s="660"/>
      <c r="G7" s="660"/>
      <c r="H7" s="660"/>
      <c r="I7" s="660"/>
      <c r="J7" s="660"/>
      <c r="K7" s="655"/>
      <c r="L7" s="184"/>
      <c r="M7" s="185"/>
      <c r="N7" s="185"/>
      <c r="O7" s="185"/>
      <c r="P7" s="185"/>
      <c r="Q7" s="186"/>
      <c r="R7" s="505" t="s">
        <v>9</v>
      </c>
      <c r="S7" s="660"/>
      <c r="T7" s="655"/>
      <c r="U7" s="506">
        <v>44564</v>
      </c>
      <c r="V7" s="507"/>
      <c r="W7" s="505" t="s">
        <v>10</v>
      </c>
      <c r="X7" s="655"/>
      <c r="Y7" s="557" t="s">
        <v>11</v>
      </c>
      <c r="Z7" s="665"/>
      <c r="AA7" s="558"/>
      <c r="AB7" s="666"/>
      <c r="AC7" s="187"/>
      <c r="AD7" s="187"/>
      <c r="AE7" s="187"/>
      <c r="AF7" s="187"/>
      <c r="AG7" s="187"/>
      <c r="AH7" s="187"/>
      <c r="AI7" s="187"/>
      <c r="AJ7" s="187"/>
      <c r="AK7" s="187"/>
      <c r="AL7" s="187"/>
      <c r="AM7" s="187"/>
      <c r="AN7" s="187"/>
    </row>
    <row r="8" spans="1:40" s="188" customFormat="1" ht="12.75" x14ac:dyDescent="0.2">
      <c r="A8" s="656"/>
      <c r="B8" s="657"/>
      <c r="C8" s="661"/>
      <c r="D8" s="662"/>
      <c r="E8" s="662"/>
      <c r="F8" s="662"/>
      <c r="G8" s="662"/>
      <c r="H8" s="662"/>
      <c r="I8" s="662"/>
      <c r="J8" s="662"/>
      <c r="K8" s="657"/>
      <c r="L8" s="184"/>
      <c r="M8" s="185"/>
      <c r="N8" s="185"/>
      <c r="O8" s="185"/>
      <c r="P8" s="185"/>
      <c r="Q8" s="186"/>
      <c r="R8" s="661"/>
      <c r="S8" s="662"/>
      <c r="T8" s="657"/>
      <c r="U8" s="508"/>
      <c r="V8" s="509"/>
      <c r="W8" s="661"/>
      <c r="X8" s="657"/>
      <c r="Y8" s="560" t="s">
        <v>12</v>
      </c>
      <c r="Z8" s="667"/>
      <c r="AA8" s="561"/>
      <c r="AB8" s="668"/>
      <c r="AC8" s="187"/>
      <c r="AD8" s="187"/>
      <c r="AE8" s="187"/>
      <c r="AF8" s="187"/>
      <c r="AG8" s="187"/>
      <c r="AH8" s="187"/>
      <c r="AI8" s="187"/>
      <c r="AJ8" s="187"/>
      <c r="AK8" s="187"/>
      <c r="AL8" s="187"/>
      <c r="AM8" s="187"/>
      <c r="AN8" s="187"/>
    </row>
    <row r="9" spans="1:40" s="188" customFormat="1" ht="13.5" thickBot="1" x14ac:dyDescent="0.25">
      <c r="A9" s="658"/>
      <c r="B9" s="659"/>
      <c r="C9" s="663"/>
      <c r="D9" s="664"/>
      <c r="E9" s="664"/>
      <c r="F9" s="664"/>
      <c r="G9" s="664"/>
      <c r="H9" s="664"/>
      <c r="I9" s="664"/>
      <c r="J9" s="664"/>
      <c r="K9" s="659"/>
      <c r="L9" s="184"/>
      <c r="M9" s="185"/>
      <c r="N9" s="185"/>
      <c r="O9" s="185"/>
      <c r="P9" s="185"/>
      <c r="Q9" s="186"/>
      <c r="R9" s="663"/>
      <c r="S9" s="664"/>
      <c r="T9" s="659"/>
      <c r="U9" s="510"/>
      <c r="V9" s="511"/>
      <c r="W9" s="663"/>
      <c r="X9" s="659"/>
      <c r="Y9" s="563" t="s">
        <v>13</v>
      </c>
      <c r="Z9" s="669"/>
      <c r="AA9" s="564" t="s">
        <v>14</v>
      </c>
      <c r="AB9" s="670"/>
      <c r="AC9" s="187"/>
      <c r="AD9" s="187"/>
      <c r="AE9" s="187"/>
      <c r="AF9" s="187"/>
      <c r="AG9" s="187"/>
      <c r="AH9" s="187"/>
      <c r="AI9" s="187"/>
      <c r="AJ9" s="187"/>
      <c r="AK9" s="187"/>
      <c r="AL9" s="187"/>
      <c r="AM9" s="187"/>
      <c r="AN9" s="187"/>
    </row>
    <row r="10" spans="1:40" s="188" customFormat="1" ht="9" customHeight="1" thickBot="1" x14ac:dyDescent="0.25">
      <c r="A10" s="218"/>
      <c r="B10" s="76"/>
      <c r="C10" s="219"/>
      <c r="D10" s="219"/>
      <c r="E10" s="219"/>
      <c r="F10" s="219"/>
      <c r="G10" s="219"/>
      <c r="H10" s="219"/>
      <c r="I10" s="219"/>
      <c r="J10" s="219"/>
      <c r="K10" s="219"/>
      <c r="L10" s="219"/>
      <c r="M10" s="220"/>
      <c r="N10" s="220"/>
      <c r="O10" s="220"/>
      <c r="P10" s="220"/>
      <c r="Q10" s="220"/>
      <c r="R10" s="221"/>
      <c r="S10" s="221"/>
      <c r="T10" s="221"/>
      <c r="U10" s="221"/>
      <c r="V10" s="221"/>
      <c r="W10" s="222"/>
      <c r="X10" s="222"/>
      <c r="Y10" s="222"/>
      <c r="Z10" s="222"/>
      <c r="AA10" s="222"/>
      <c r="AB10" s="223"/>
      <c r="AC10" s="187"/>
      <c r="AD10" s="187"/>
      <c r="AE10" s="187"/>
      <c r="AF10" s="187"/>
      <c r="AG10" s="187"/>
      <c r="AH10" s="187"/>
      <c r="AI10" s="187"/>
      <c r="AJ10" s="187"/>
      <c r="AK10" s="187"/>
      <c r="AL10" s="187"/>
      <c r="AM10" s="187"/>
      <c r="AN10" s="187"/>
    </row>
    <row r="11" spans="1:40" s="188" customFormat="1" ht="39" customHeight="1" thickBot="1" x14ac:dyDescent="0.25">
      <c r="A11" s="548" t="s">
        <v>15</v>
      </c>
      <c r="B11" s="620"/>
      <c r="C11" s="459" t="s">
        <v>16</v>
      </c>
      <c r="D11" s="621"/>
      <c r="E11" s="621"/>
      <c r="F11" s="621"/>
      <c r="G11" s="621"/>
      <c r="H11" s="621"/>
      <c r="I11" s="621"/>
      <c r="J11" s="621"/>
      <c r="K11" s="620"/>
      <c r="L11" s="224"/>
      <c r="M11" s="461" t="s">
        <v>17</v>
      </c>
      <c r="N11" s="621"/>
      <c r="O11" s="621"/>
      <c r="P11" s="621"/>
      <c r="Q11" s="620"/>
      <c r="R11" s="462" t="s">
        <v>18</v>
      </c>
      <c r="S11" s="621"/>
      <c r="T11" s="621"/>
      <c r="U11" s="621"/>
      <c r="V11" s="620"/>
      <c r="W11" s="461" t="s">
        <v>19</v>
      </c>
      <c r="X11" s="620"/>
      <c r="Y11" s="462" t="s">
        <v>20</v>
      </c>
      <c r="Z11" s="621"/>
      <c r="AA11" s="621"/>
      <c r="AB11" s="622"/>
      <c r="AC11" s="187"/>
      <c r="AD11" s="187"/>
      <c r="AE11" s="187"/>
      <c r="AF11" s="187"/>
      <c r="AG11" s="187"/>
      <c r="AH11" s="187"/>
      <c r="AI11" s="187"/>
      <c r="AJ11" s="187"/>
      <c r="AK11" s="187"/>
      <c r="AL11" s="187"/>
      <c r="AM11" s="187"/>
      <c r="AN11" s="187"/>
    </row>
    <row r="12" spans="1:40" ht="9" customHeight="1" thickBot="1" x14ac:dyDescent="0.3">
      <c r="A12" s="61"/>
      <c r="B12" s="74"/>
      <c r="C12" s="623"/>
      <c r="D12" s="624"/>
      <c r="E12" s="624"/>
      <c r="F12" s="624"/>
      <c r="G12" s="624"/>
      <c r="H12" s="624"/>
      <c r="I12" s="624"/>
      <c r="J12" s="624"/>
      <c r="K12" s="624"/>
      <c r="L12" s="624"/>
      <c r="M12" s="624"/>
      <c r="N12" s="624"/>
      <c r="O12" s="624"/>
      <c r="P12" s="624"/>
      <c r="Q12" s="624"/>
      <c r="R12" s="624"/>
      <c r="S12" s="624"/>
      <c r="T12" s="624"/>
      <c r="U12" s="624"/>
      <c r="V12" s="624"/>
      <c r="W12" s="624"/>
      <c r="X12" s="624"/>
      <c r="Y12" s="624"/>
      <c r="Z12" s="624"/>
      <c r="AA12" s="6"/>
      <c r="AB12" s="69"/>
    </row>
    <row r="13" spans="1:40" s="1" customFormat="1" ht="37.5" customHeight="1" thickBot="1" x14ac:dyDescent="0.3">
      <c r="A13" s="441" t="s">
        <v>21</v>
      </c>
      <c r="B13" s="442"/>
      <c r="C13" s="627" t="s">
        <v>139</v>
      </c>
      <c r="D13" s="628"/>
      <c r="E13" s="628"/>
      <c r="F13" s="628"/>
      <c r="G13" s="628"/>
      <c r="H13" s="628"/>
      <c r="I13" s="628"/>
      <c r="J13" s="628"/>
      <c r="K13" s="628"/>
      <c r="L13" s="628"/>
      <c r="M13" s="628"/>
      <c r="N13" s="628"/>
      <c r="O13" s="628"/>
      <c r="P13" s="628"/>
      <c r="Q13" s="629"/>
      <c r="R13" s="8"/>
      <c r="S13" s="630" t="s">
        <v>23</v>
      </c>
      <c r="T13" s="630"/>
      <c r="U13" s="130">
        <f>+Ponderación!E8</f>
        <v>4</v>
      </c>
      <c r="V13" s="631" t="s">
        <v>24</v>
      </c>
      <c r="W13" s="630"/>
      <c r="X13" s="630"/>
      <c r="Y13" s="630"/>
      <c r="Z13" s="8"/>
      <c r="AA13" s="632">
        <f>+Ponderación!D8</f>
        <v>6.6266133198151334E-2</v>
      </c>
      <c r="AB13" s="633"/>
    </row>
    <row r="14" spans="1:40" ht="16.5" customHeight="1" thickBot="1" x14ac:dyDescent="0.3">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2"/>
    </row>
    <row r="15" spans="1:40" ht="24" customHeight="1" thickBot="1" x14ac:dyDescent="0.3">
      <c r="A15" s="602" t="s">
        <v>25</v>
      </c>
      <c r="B15" s="603"/>
      <c r="C15" s="228" t="s">
        <v>26</v>
      </c>
      <c r="D15" s="606" t="s">
        <v>27</v>
      </c>
      <c r="E15" s="607"/>
      <c r="F15" s="606" t="s">
        <v>28</v>
      </c>
      <c r="G15" s="607"/>
      <c r="H15" s="606" t="s">
        <v>29</v>
      </c>
      <c r="I15" s="608"/>
      <c r="J15" s="229"/>
      <c r="K15" s="193"/>
      <c r="L15" s="229"/>
      <c r="M15" s="4"/>
      <c r="N15" s="4"/>
      <c r="O15" s="4"/>
      <c r="P15" s="4"/>
      <c r="Q15" s="609" t="s">
        <v>30</v>
      </c>
      <c r="R15" s="610"/>
      <c r="S15" s="610"/>
      <c r="T15" s="610"/>
      <c r="U15" s="610"/>
      <c r="V15" s="610"/>
      <c r="W15" s="610"/>
      <c r="X15" s="610"/>
      <c r="Y15" s="610"/>
      <c r="Z15" s="610"/>
      <c r="AA15" s="610"/>
      <c r="AB15" s="611"/>
    </row>
    <row r="16" spans="1:40" ht="35.25" customHeight="1" thickBot="1" x14ac:dyDescent="0.3">
      <c r="A16" s="604"/>
      <c r="B16" s="605"/>
      <c r="C16" s="73"/>
      <c r="D16" s="612"/>
      <c r="E16" s="613"/>
      <c r="F16" s="612"/>
      <c r="G16" s="613"/>
      <c r="H16" s="612" t="s">
        <v>14</v>
      </c>
      <c r="I16" s="614"/>
      <c r="J16" s="229"/>
      <c r="K16" s="229"/>
      <c r="L16" s="229"/>
      <c r="M16" s="4"/>
      <c r="N16" s="4"/>
      <c r="O16" s="4"/>
      <c r="P16" s="4"/>
      <c r="Q16" s="615" t="s">
        <v>31</v>
      </c>
      <c r="R16" s="616"/>
      <c r="S16" s="616"/>
      <c r="T16" s="616"/>
      <c r="U16" s="616"/>
      <c r="V16" s="617"/>
      <c r="W16" s="618" t="s">
        <v>32</v>
      </c>
      <c r="X16" s="616"/>
      <c r="Y16" s="616"/>
      <c r="Z16" s="616"/>
      <c r="AA16" s="616"/>
      <c r="AB16" s="619"/>
    </row>
    <row r="17" spans="1:40" ht="27" customHeight="1" x14ac:dyDescent="0.25">
      <c r="A17" s="3"/>
      <c r="B17" s="4"/>
      <c r="C17" s="4"/>
      <c r="D17" s="10"/>
      <c r="E17" s="10"/>
      <c r="F17" s="10"/>
      <c r="G17" s="10"/>
      <c r="H17" s="10"/>
      <c r="I17" s="10"/>
      <c r="J17" s="10"/>
      <c r="K17" s="10"/>
      <c r="L17" s="10"/>
      <c r="M17" s="4"/>
      <c r="N17" s="4"/>
      <c r="O17" s="4"/>
      <c r="P17" s="4"/>
      <c r="Q17" s="597" t="s">
        <v>33</v>
      </c>
      <c r="R17" s="598"/>
      <c r="S17" s="599"/>
      <c r="T17" s="600" t="s">
        <v>34</v>
      </c>
      <c r="U17" s="598"/>
      <c r="V17" s="599"/>
      <c r="W17" s="600" t="s">
        <v>33</v>
      </c>
      <c r="X17" s="598"/>
      <c r="Y17" s="599"/>
      <c r="Z17" s="600" t="s">
        <v>34</v>
      </c>
      <c r="AA17" s="598"/>
      <c r="AB17" s="601"/>
      <c r="AC17" s="194"/>
      <c r="AD17" s="194"/>
    </row>
    <row r="18" spans="1:40" ht="18" customHeight="1" thickBot="1" x14ac:dyDescent="0.3">
      <c r="A18" s="7"/>
      <c r="B18" s="8"/>
      <c r="C18" s="10"/>
      <c r="D18" s="10"/>
      <c r="E18" s="10"/>
      <c r="F18" s="10"/>
      <c r="G18" s="195"/>
      <c r="H18" s="195"/>
      <c r="I18" s="195"/>
      <c r="J18" s="195"/>
      <c r="K18" s="195"/>
      <c r="L18" s="195"/>
      <c r="M18" s="10"/>
      <c r="N18" s="10"/>
      <c r="O18" s="10"/>
      <c r="P18" s="10"/>
      <c r="Q18" s="432">
        <v>17706068</v>
      </c>
      <c r="R18" s="433"/>
      <c r="S18" s="434"/>
      <c r="T18" s="435">
        <v>17706068</v>
      </c>
      <c r="U18" s="433"/>
      <c r="V18" s="434"/>
      <c r="W18" s="435">
        <v>278220205</v>
      </c>
      <c r="X18" s="433"/>
      <c r="Y18" s="434"/>
      <c r="Z18" s="435">
        <v>237925437</v>
      </c>
      <c r="AA18" s="433"/>
      <c r="AB18" s="436"/>
      <c r="AC18" s="304">
        <f>+Z18/W18</f>
        <v>0.85516951222144344</v>
      </c>
      <c r="AD18" s="196"/>
    </row>
    <row r="19" spans="1:40" ht="7.5" customHeight="1" thickBot="1" x14ac:dyDescent="0.3">
      <c r="A19" s="7"/>
      <c r="B19" s="8"/>
      <c r="C19" s="10"/>
      <c r="D19" s="10"/>
      <c r="E19" s="10"/>
      <c r="F19" s="10"/>
      <c r="G19" s="10"/>
      <c r="H19" s="10"/>
      <c r="I19" s="10"/>
      <c r="J19" s="10"/>
      <c r="K19" s="10"/>
      <c r="L19" s="10"/>
      <c r="M19" s="10"/>
      <c r="N19" s="10"/>
      <c r="O19" s="10"/>
      <c r="P19" s="10"/>
      <c r="Q19" s="10"/>
      <c r="R19" s="10"/>
      <c r="S19" s="10"/>
      <c r="T19" s="10"/>
      <c r="U19" s="10"/>
      <c r="V19" s="10"/>
      <c r="W19" s="10"/>
      <c r="X19" s="10"/>
      <c r="Y19" s="10"/>
      <c r="Z19" s="10"/>
      <c r="AA19" s="4"/>
      <c r="AB19" s="68"/>
    </row>
    <row r="20" spans="1:40" ht="17.25" customHeight="1" x14ac:dyDescent="0.25">
      <c r="A20" s="437" t="s">
        <v>35</v>
      </c>
      <c r="B20" s="438"/>
      <c r="C20" s="439"/>
      <c r="D20" s="439"/>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40"/>
    </row>
    <row r="21" spans="1:40" ht="15" customHeight="1" x14ac:dyDescent="0.25">
      <c r="A21" s="379" t="s">
        <v>36</v>
      </c>
      <c r="B21" s="423" t="s">
        <v>37</v>
      </c>
      <c r="C21" s="424"/>
      <c r="D21" s="382" t="s">
        <v>38</v>
      </c>
      <c r="E21" s="383"/>
      <c r="F21" s="383"/>
      <c r="G21" s="383"/>
      <c r="H21" s="383"/>
      <c r="I21" s="383"/>
      <c r="J21" s="383"/>
      <c r="K21" s="383"/>
      <c r="L21" s="383"/>
      <c r="M21" s="383"/>
      <c r="N21" s="383"/>
      <c r="O21" s="425"/>
      <c r="P21" s="381" t="s">
        <v>39</v>
      </c>
      <c r="Q21" s="381" t="s">
        <v>40</v>
      </c>
      <c r="R21" s="381"/>
      <c r="S21" s="381"/>
      <c r="T21" s="381"/>
      <c r="U21" s="381"/>
      <c r="V21" s="381"/>
      <c r="W21" s="381"/>
      <c r="X21" s="381"/>
      <c r="Y21" s="381"/>
      <c r="Z21" s="381"/>
      <c r="AA21" s="381"/>
      <c r="AB21" s="426"/>
    </row>
    <row r="22" spans="1:40" ht="27" customHeight="1" x14ac:dyDescent="0.25">
      <c r="A22" s="422"/>
      <c r="B22" s="389"/>
      <c r="C22" s="376"/>
      <c r="D22" s="382" t="s">
        <v>26</v>
      </c>
      <c r="E22" s="383"/>
      <c r="F22" s="425"/>
      <c r="G22" s="382" t="s">
        <v>27</v>
      </c>
      <c r="H22" s="383"/>
      <c r="I22" s="425"/>
      <c r="J22" s="382" t="s">
        <v>28</v>
      </c>
      <c r="K22" s="383"/>
      <c r="L22" s="425"/>
      <c r="M22" s="382" t="s">
        <v>29</v>
      </c>
      <c r="N22" s="383"/>
      <c r="O22" s="425"/>
      <c r="P22" s="425"/>
      <c r="Q22" s="381"/>
      <c r="R22" s="381"/>
      <c r="S22" s="381"/>
      <c r="T22" s="381"/>
      <c r="U22" s="381"/>
      <c r="V22" s="381"/>
      <c r="W22" s="381"/>
      <c r="X22" s="381"/>
      <c r="Y22" s="381"/>
      <c r="Z22" s="381"/>
      <c r="AA22" s="381"/>
      <c r="AB22" s="426"/>
    </row>
    <row r="23" spans="1:40" ht="15" customHeight="1" x14ac:dyDescent="0.25">
      <c r="A23" s="540" t="str">
        <f>+C13</f>
        <v>Acompañar técnicamente 4 instancias de participación y representación de las mujeres  para fortalecer sus capacidades de liderazgo</v>
      </c>
      <c r="B23" s="397"/>
      <c r="C23" s="398"/>
      <c r="D23" s="401"/>
      <c r="E23" s="402"/>
      <c r="F23" s="403"/>
      <c r="G23" s="401"/>
      <c r="H23" s="402"/>
      <c r="I23" s="403"/>
      <c r="J23" s="407"/>
      <c r="K23" s="408"/>
      <c r="L23" s="409"/>
      <c r="M23" s="407" t="s">
        <v>14</v>
      </c>
      <c r="N23" s="408"/>
      <c r="O23" s="409"/>
      <c r="P23" s="413"/>
      <c r="Q23" s="415" t="s">
        <v>244</v>
      </c>
      <c r="R23" s="415"/>
      <c r="S23" s="415"/>
      <c r="T23" s="415"/>
      <c r="U23" s="415"/>
      <c r="V23" s="415"/>
      <c r="W23" s="415"/>
      <c r="X23" s="415"/>
      <c r="Y23" s="415"/>
      <c r="Z23" s="415"/>
      <c r="AA23" s="415"/>
      <c r="AB23" s="416"/>
    </row>
    <row r="24" spans="1:40" ht="15" customHeight="1" x14ac:dyDescent="0.25">
      <c r="A24" s="540"/>
      <c r="B24" s="399"/>
      <c r="C24" s="400"/>
      <c r="D24" s="404"/>
      <c r="E24" s="405"/>
      <c r="F24" s="406"/>
      <c r="G24" s="404"/>
      <c r="H24" s="405"/>
      <c r="I24" s="406"/>
      <c r="J24" s="410"/>
      <c r="K24" s="411"/>
      <c r="L24" s="412"/>
      <c r="M24" s="410"/>
      <c r="N24" s="411"/>
      <c r="O24" s="412"/>
      <c r="P24" s="414"/>
      <c r="Q24" s="415"/>
      <c r="R24" s="415"/>
      <c r="S24" s="415"/>
      <c r="T24" s="415"/>
      <c r="U24" s="415"/>
      <c r="V24" s="415"/>
      <c r="W24" s="415"/>
      <c r="X24" s="415"/>
      <c r="Y24" s="415"/>
      <c r="Z24" s="415"/>
      <c r="AA24" s="415"/>
      <c r="AB24" s="416"/>
    </row>
    <row r="25" spans="1:40" ht="15" customHeight="1" x14ac:dyDescent="0.25">
      <c r="A25" s="540"/>
      <c r="B25" s="399"/>
      <c r="C25" s="400"/>
      <c r="D25" s="404"/>
      <c r="E25" s="405"/>
      <c r="F25" s="406"/>
      <c r="G25" s="404"/>
      <c r="H25" s="405"/>
      <c r="I25" s="406"/>
      <c r="J25" s="410"/>
      <c r="K25" s="411"/>
      <c r="L25" s="412"/>
      <c r="M25" s="410"/>
      <c r="N25" s="411"/>
      <c r="O25" s="412"/>
      <c r="P25" s="414"/>
      <c r="Q25" s="415"/>
      <c r="R25" s="415"/>
      <c r="S25" s="415"/>
      <c r="T25" s="415"/>
      <c r="U25" s="415"/>
      <c r="V25" s="415"/>
      <c r="W25" s="415"/>
      <c r="X25" s="415"/>
      <c r="Y25" s="415"/>
      <c r="Z25" s="415"/>
      <c r="AA25" s="415"/>
      <c r="AB25" s="416"/>
    </row>
    <row r="26" spans="1:40" ht="15" customHeight="1" thickBot="1" x14ac:dyDescent="0.3">
      <c r="A26" s="541"/>
      <c r="B26" s="399"/>
      <c r="C26" s="400"/>
      <c r="D26" s="404"/>
      <c r="E26" s="405"/>
      <c r="F26" s="406"/>
      <c r="G26" s="404"/>
      <c r="H26" s="405"/>
      <c r="I26" s="406"/>
      <c r="J26" s="410"/>
      <c r="K26" s="411"/>
      <c r="L26" s="412"/>
      <c r="M26" s="410"/>
      <c r="N26" s="411"/>
      <c r="O26" s="412"/>
      <c r="P26" s="414"/>
      <c r="Q26" s="417"/>
      <c r="R26" s="417"/>
      <c r="S26" s="417"/>
      <c r="T26" s="417"/>
      <c r="U26" s="417"/>
      <c r="V26" s="417"/>
      <c r="W26" s="417"/>
      <c r="X26" s="417"/>
      <c r="Y26" s="417"/>
      <c r="Z26" s="417"/>
      <c r="AA26" s="417"/>
      <c r="AB26" s="418"/>
    </row>
    <row r="27" spans="1:40" ht="51.75" customHeight="1" x14ac:dyDescent="0.25">
      <c r="A27" s="419"/>
      <c r="B27" s="420"/>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1"/>
    </row>
    <row r="28" spans="1:40" ht="36.75" customHeight="1" x14ac:dyDescent="0.3">
      <c r="A28" s="379" t="s">
        <v>36</v>
      </c>
      <c r="B28" s="381" t="s">
        <v>41</v>
      </c>
      <c r="C28" s="381" t="s">
        <v>37</v>
      </c>
      <c r="D28" s="381" t="s">
        <v>42</v>
      </c>
      <c r="E28" s="381"/>
      <c r="F28" s="381"/>
      <c r="G28" s="381"/>
      <c r="H28" s="381"/>
      <c r="I28" s="381"/>
      <c r="J28" s="381"/>
      <c r="K28" s="381"/>
      <c r="L28" s="381"/>
      <c r="M28" s="381"/>
      <c r="N28" s="381"/>
      <c r="O28" s="381"/>
      <c r="P28" s="381"/>
      <c r="Q28" s="381" t="s">
        <v>43</v>
      </c>
      <c r="R28" s="381"/>
      <c r="S28" s="381"/>
      <c r="T28" s="381"/>
      <c r="U28" s="381"/>
      <c r="V28" s="381"/>
      <c r="W28" s="381"/>
      <c r="X28" s="381"/>
      <c r="Y28" s="381"/>
      <c r="Z28" s="381"/>
      <c r="AA28" s="381"/>
      <c r="AB28" s="381"/>
      <c r="AE28" s="197"/>
      <c r="AF28" s="197"/>
      <c r="AG28" s="197"/>
      <c r="AH28" s="197"/>
      <c r="AI28" s="197"/>
      <c r="AJ28" s="197"/>
      <c r="AK28" s="197"/>
      <c r="AL28" s="197"/>
      <c r="AM28" s="197"/>
      <c r="AN28" s="198"/>
    </row>
    <row r="29" spans="1:40" ht="25.5" customHeight="1" x14ac:dyDescent="0.3">
      <c r="A29" s="379"/>
      <c r="B29" s="381"/>
      <c r="C29" s="388"/>
      <c r="D29" s="283" t="s">
        <v>44</v>
      </c>
      <c r="E29" s="283" t="s">
        <v>45</v>
      </c>
      <c r="F29" s="283" t="s">
        <v>46</v>
      </c>
      <c r="G29" s="283" t="s">
        <v>47</v>
      </c>
      <c r="H29" s="283" t="s">
        <v>48</v>
      </c>
      <c r="I29" s="283" t="s">
        <v>49</v>
      </c>
      <c r="J29" s="283" t="s">
        <v>50</v>
      </c>
      <c r="K29" s="283" t="s">
        <v>51</v>
      </c>
      <c r="L29" s="283" t="s">
        <v>52</v>
      </c>
      <c r="M29" s="283" t="s">
        <v>53</v>
      </c>
      <c r="N29" s="283" t="s">
        <v>54</v>
      </c>
      <c r="O29" s="283" t="s">
        <v>55</v>
      </c>
      <c r="P29" s="283" t="s">
        <v>39</v>
      </c>
      <c r="Q29" s="389" t="s">
        <v>56</v>
      </c>
      <c r="R29" s="390"/>
      <c r="S29" s="390"/>
      <c r="T29" s="376"/>
      <c r="U29" s="389" t="s">
        <v>57</v>
      </c>
      <c r="V29" s="390"/>
      <c r="W29" s="390"/>
      <c r="X29" s="376"/>
      <c r="Y29" s="389" t="s">
        <v>58</v>
      </c>
      <c r="Z29" s="390"/>
      <c r="AA29" s="390"/>
      <c r="AB29" s="391"/>
      <c r="AE29" s="197"/>
      <c r="AF29" s="197"/>
      <c r="AG29" s="197"/>
      <c r="AH29" s="197"/>
      <c r="AI29" s="197"/>
      <c r="AJ29" s="197"/>
      <c r="AK29" s="197"/>
      <c r="AL29" s="197"/>
      <c r="AM29" s="197"/>
      <c r="AN29" s="198"/>
    </row>
    <row r="30" spans="1:40" ht="325.5" customHeight="1" thickBot="1" x14ac:dyDescent="0.35">
      <c r="A30" s="308" t="str">
        <f>+C13</f>
        <v>Acompañar técnicamente 4 instancias de participación y representación de las mujeres  para fortalecer sus capacidades de liderazgo</v>
      </c>
      <c r="B30" s="309">
        <f>+B34+B37+B40+B43+B46+B49+B52</f>
        <v>7.0000000000000007E-2</v>
      </c>
      <c r="C30" s="310">
        <f>+U13</f>
        <v>4</v>
      </c>
      <c r="D30" s="145">
        <f>+D79</f>
        <v>0</v>
      </c>
      <c r="E30" s="145">
        <f t="shared" ref="E30:O30" si="0">+E79</f>
        <v>0.28000000000000008</v>
      </c>
      <c r="F30" s="145">
        <f t="shared" si="0"/>
        <v>0.32571428571428579</v>
      </c>
      <c r="G30" s="145">
        <f t="shared" si="0"/>
        <v>0.36000000000000004</v>
      </c>
      <c r="H30" s="145">
        <f t="shared" si="0"/>
        <v>0.32571428571428579</v>
      </c>
      <c r="I30" s="145">
        <f t="shared" si="0"/>
        <v>0.32571428571428579</v>
      </c>
      <c r="J30" s="145">
        <f t="shared" si="0"/>
        <v>0.3828571428571429</v>
      </c>
      <c r="K30" s="145">
        <f t="shared" si="0"/>
        <v>0.39428571428571435</v>
      </c>
      <c r="L30" s="145">
        <f t="shared" si="0"/>
        <v>0.41714285714285715</v>
      </c>
      <c r="M30" s="145">
        <f t="shared" si="0"/>
        <v>0.40571428571428581</v>
      </c>
      <c r="N30" s="145">
        <f t="shared" si="0"/>
        <v>0.38857142857142857</v>
      </c>
      <c r="O30" s="145">
        <f t="shared" si="0"/>
        <v>0.39428571428571429</v>
      </c>
      <c r="P30" s="310">
        <f>SUM(D30:O30)</f>
        <v>4.0000000000000009</v>
      </c>
      <c r="Q30" s="691" t="s">
        <v>275</v>
      </c>
      <c r="R30" s="692"/>
      <c r="S30" s="692"/>
      <c r="T30" s="693"/>
      <c r="U30" s="691" t="s">
        <v>273</v>
      </c>
      <c r="V30" s="692"/>
      <c r="W30" s="692"/>
      <c r="X30" s="693"/>
      <c r="Y30" s="691" t="s">
        <v>274</v>
      </c>
      <c r="Z30" s="692"/>
      <c r="AA30" s="692"/>
      <c r="AB30" s="694"/>
      <c r="AC30" s="199"/>
      <c r="AE30" s="197"/>
      <c r="AF30" s="197"/>
      <c r="AG30" s="197"/>
      <c r="AH30" s="197"/>
      <c r="AI30" s="197"/>
      <c r="AJ30" s="197"/>
      <c r="AK30" s="197"/>
      <c r="AL30" s="197"/>
      <c r="AM30" s="197"/>
      <c r="AN30" s="198"/>
    </row>
    <row r="31" spans="1:40" ht="18.75" x14ac:dyDescent="0.3">
      <c r="A31" s="375"/>
      <c r="B31" s="376"/>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8"/>
      <c r="AD31" s="200"/>
      <c r="AE31" s="197"/>
      <c r="AF31" s="197"/>
      <c r="AG31" s="197"/>
      <c r="AH31" s="197"/>
      <c r="AI31" s="197"/>
      <c r="AJ31" s="197"/>
      <c r="AK31" s="197"/>
      <c r="AL31" s="197"/>
      <c r="AM31" s="197"/>
      <c r="AN31" s="198"/>
    </row>
    <row r="32" spans="1:40" ht="15" customHeight="1" x14ac:dyDescent="0.3">
      <c r="A32" s="379" t="s">
        <v>59</v>
      </c>
      <c r="B32" s="380" t="s">
        <v>60</v>
      </c>
      <c r="C32" s="381" t="s">
        <v>61</v>
      </c>
      <c r="D32" s="381"/>
      <c r="E32" s="381"/>
      <c r="F32" s="381"/>
      <c r="G32" s="381"/>
      <c r="H32" s="381"/>
      <c r="I32" s="381"/>
      <c r="J32" s="381"/>
      <c r="K32" s="381"/>
      <c r="L32" s="381"/>
      <c r="M32" s="381"/>
      <c r="N32" s="381"/>
      <c r="O32" s="381"/>
      <c r="P32" s="381"/>
      <c r="Q32" s="382" t="s">
        <v>62</v>
      </c>
      <c r="R32" s="383"/>
      <c r="S32" s="383"/>
      <c r="T32" s="383"/>
      <c r="U32" s="383"/>
      <c r="V32" s="383"/>
      <c r="W32" s="383"/>
      <c r="X32" s="383"/>
      <c r="Y32" s="383"/>
      <c r="Z32" s="383"/>
      <c r="AA32" s="383"/>
      <c r="AB32" s="384"/>
      <c r="AE32" s="197"/>
      <c r="AF32" s="197"/>
      <c r="AG32" s="197"/>
      <c r="AH32" s="197"/>
      <c r="AI32" s="197"/>
      <c r="AJ32" s="197"/>
      <c r="AK32" s="197"/>
      <c r="AL32" s="197"/>
      <c r="AM32" s="197"/>
      <c r="AN32" s="198"/>
    </row>
    <row r="33" spans="1:40" ht="25.5" customHeight="1" x14ac:dyDescent="0.3">
      <c r="A33" s="379"/>
      <c r="B33" s="377"/>
      <c r="C33" s="283" t="s">
        <v>63</v>
      </c>
      <c r="D33" s="283" t="s">
        <v>87</v>
      </c>
      <c r="E33" s="283" t="s">
        <v>88</v>
      </c>
      <c r="F33" s="283" t="s">
        <v>89</v>
      </c>
      <c r="G33" s="283" t="s">
        <v>90</v>
      </c>
      <c r="H33" s="283" t="s">
        <v>91</v>
      </c>
      <c r="I33" s="283" t="s">
        <v>92</v>
      </c>
      <c r="J33" s="283" t="s">
        <v>93</v>
      </c>
      <c r="K33" s="283" t="s">
        <v>94</v>
      </c>
      <c r="L33" s="283" t="s">
        <v>95</v>
      </c>
      <c r="M33" s="283" t="s">
        <v>96</v>
      </c>
      <c r="N33" s="283" t="s">
        <v>97</v>
      </c>
      <c r="O33" s="283" t="s">
        <v>98</v>
      </c>
      <c r="P33" s="283" t="s">
        <v>64</v>
      </c>
      <c r="Q33" s="382" t="s">
        <v>65</v>
      </c>
      <c r="R33" s="383"/>
      <c r="S33" s="383"/>
      <c r="T33" s="383"/>
      <c r="U33" s="383"/>
      <c r="V33" s="383"/>
      <c r="W33" s="383"/>
      <c r="X33" s="383"/>
      <c r="Y33" s="383"/>
      <c r="Z33" s="383"/>
      <c r="AA33" s="383"/>
      <c r="AB33" s="384"/>
      <c r="AE33" s="201"/>
      <c r="AF33" s="201"/>
      <c r="AG33" s="201"/>
      <c r="AH33" s="201"/>
      <c r="AI33" s="201"/>
      <c r="AJ33" s="201"/>
      <c r="AK33" s="201"/>
      <c r="AL33" s="201"/>
      <c r="AM33" s="201"/>
      <c r="AN33" s="198"/>
    </row>
    <row r="34" spans="1:40" ht="260.25" customHeight="1" x14ac:dyDescent="0.3">
      <c r="A34" s="362" t="s">
        <v>140</v>
      </c>
      <c r="B34" s="320">
        <v>0.01</v>
      </c>
      <c r="C34" s="122" t="s">
        <v>67</v>
      </c>
      <c r="D34" s="62">
        <v>0</v>
      </c>
      <c r="E34" s="62">
        <v>0.09</v>
      </c>
      <c r="F34" s="62">
        <v>0.09</v>
      </c>
      <c r="G34" s="62">
        <v>0.09</v>
      </c>
      <c r="H34" s="62">
        <v>0.09</v>
      </c>
      <c r="I34" s="62">
        <v>0.09</v>
      </c>
      <c r="J34" s="62">
        <v>0.09</v>
      </c>
      <c r="K34" s="62">
        <v>0.09</v>
      </c>
      <c r="L34" s="62">
        <v>0.09</v>
      </c>
      <c r="M34" s="62">
        <v>0.09</v>
      </c>
      <c r="N34" s="62">
        <v>0.09</v>
      </c>
      <c r="O34" s="62">
        <v>0.1</v>
      </c>
      <c r="P34" s="123">
        <f>SUM(D34:O34)</f>
        <v>0.99999999999999978</v>
      </c>
      <c r="Q34" s="682" t="s">
        <v>281</v>
      </c>
      <c r="R34" s="683"/>
      <c r="S34" s="683"/>
      <c r="T34" s="683"/>
      <c r="U34" s="683"/>
      <c r="V34" s="683"/>
      <c r="W34" s="683"/>
      <c r="X34" s="683"/>
      <c r="Y34" s="683"/>
      <c r="Z34" s="683"/>
      <c r="AA34" s="683"/>
      <c r="AB34" s="684"/>
      <c r="AC34" s="124"/>
      <c r="AE34" s="202"/>
      <c r="AF34" s="202"/>
      <c r="AG34" s="202"/>
      <c r="AH34" s="202"/>
      <c r="AI34" s="202"/>
      <c r="AJ34" s="202"/>
      <c r="AK34" s="202"/>
      <c r="AL34" s="202"/>
      <c r="AM34" s="202"/>
      <c r="AN34" s="198"/>
    </row>
    <row r="35" spans="1:40" ht="260.25" customHeight="1" x14ac:dyDescent="0.3">
      <c r="A35" s="363"/>
      <c r="B35" s="320"/>
      <c r="C35" s="125" t="s">
        <v>68</v>
      </c>
      <c r="D35" s="11">
        <v>0</v>
      </c>
      <c r="E35" s="11">
        <v>0.09</v>
      </c>
      <c r="F35" s="11">
        <v>0.09</v>
      </c>
      <c r="G35" s="11">
        <v>0.09</v>
      </c>
      <c r="H35" s="11">
        <v>0.09</v>
      </c>
      <c r="I35" s="11">
        <v>0.09</v>
      </c>
      <c r="J35" s="11">
        <v>0.09</v>
      </c>
      <c r="K35" s="11">
        <v>0.09</v>
      </c>
      <c r="L35" s="11">
        <v>0.09</v>
      </c>
      <c r="M35" s="11">
        <v>0.09</v>
      </c>
      <c r="N35" s="11">
        <v>0.09</v>
      </c>
      <c r="O35" s="11">
        <v>0.1</v>
      </c>
      <c r="P35" s="126">
        <f t="shared" ref="P35:P54" si="1">SUM(D35:O35)</f>
        <v>0.99999999999999978</v>
      </c>
      <c r="Q35" s="685"/>
      <c r="R35" s="686"/>
      <c r="S35" s="686"/>
      <c r="T35" s="686"/>
      <c r="U35" s="686"/>
      <c r="V35" s="686"/>
      <c r="W35" s="686"/>
      <c r="X35" s="686"/>
      <c r="Y35" s="686"/>
      <c r="Z35" s="686"/>
      <c r="AA35" s="686"/>
      <c r="AB35" s="687"/>
      <c r="AC35" s="124"/>
      <c r="AE35" s="198"/>
      <c r="AF35" s="198"/>
      <c r="AG35" s="198"/>
      <c r="AH35" s="198"/>
      <c r="AI35" s="198"/>
      <c r="AJ35" s="198"/>
      <c r="AK35" s="198"/>
      <c r="AL35" s="198"/>
      <c r="AM35" s="198"/>
      <c r="AN35" s="198"/>
    </row>
    <row r="36" spans="1:40" ht="32.25" customHeight="1" x14ac:dyDescent="0.3">
      <c r="A36" s="330" t="s">
        <v>141</v>
      </c>
      <c r="B36" s="331"/>
      <c r="C36" s="60"/>
      <c r="D36" s="60">
        <v>1</v>
      </c>
      <c r="E36" s="63"/>
      <c r="F36" s="60"/>
      <c r="G36" s="60"/>
      <c r="H36" s="60"/>
      <c r="I36" s="60"/>
      <c r="J36" s="60"/>
      <c r="K36" s="60"/>
      <c r="L36" s="60"/>
      <c r="M36" s="60"/>
      <c r="N36" s="60"/>
      <c r="O36" s="60"/>
      <c r="P36" s="203">
        <f>SUM(D36:O36)</f>
        <v>1</v>
      </c>
      <c r="Q36" s="688"/>
      <c r="R36" s="689"/>
      <c r="S36" s="689"/>
      <c r="T36" s="689"/>
      <c r="U36" s="689"/>
      <c r="V36" s="689"/>
      <c r="W36" s="689"/>
      <c r="X36" s="689"/>
      <c r="Y36" s="689"/>
      <c r="Z36" s="689"/>
      <c r="AA36" s="689"/>
      <c r="AB36" s="690"/>
      <c r="AC36" s="124"/>
      <c r="AE36" s="198"/>
      <c r="AF36" s="198"/>
      <c r="AG36" s="198"/>
      <c r="AH36" s="198"/>
      <c r="AI36" s="198"/>
      <c r="AJ36" s="198"/>
      <c r="AK36" s="198"/>
      <c r="AL36" s="198"/>
      <c r="AM36" s="198"/>
      <c r="AN36" s="198"/>
    </row>
    <row r="37" spans="1:40" ht="219.75" customHeight="1" x14ac:dyDescent="0.3">
      <c r="A37" s="362" t="s">
        <v>142</v>
      </c>
      <c r="B37" s="320">
        <v>0.01</v>
      </c>
      <c r="C37" s="122" t="s">
        <v>67</v>
      </c>
      <c r="D37" s="62">
        <v>0</v>
      </c>
      <c r="E37" s="62">
        <v>0.08</v>
      </c>
      <c r="F37" s="62">
        <v>0.08</v>
      </c>
      <c r="G37" s="62">
        <v>0.14000000000000001</v>
      </c>
      <c r="H37" s="62">
        <v>0.08</v>
      </c>
      <c r="I37" s="62">
        <v>0.08</v>
      </c>
      <c r="J37" s="62">
        <v>0.08</v>
      </c>
      <c r="K37" s="62">
        <v>0.08</v>
      </c>
      <c r="L37" s="62">
        <v>0.14000000000000001</v>
      </c>
      <c r="M37" s="62">
        <v>0.08</v>
      </c>
      <c r="N37" s="62">
        <v>0.08</v>
      </c>
      <c r="O37" s="62">
        <v>0.08</v>
      </c>
      <c r="P37" s="123">
        <f t="shared" si="1"/>
        <v>0.99999999999999989</v>
      </c>
      <c r="Q37" s="673" t="s">
        <v>276</v>
      </c>
      <c r="R37" s="674"/>
      <c r="S37" s="674"/>
      <c r="T37" s="674"/>
      <c r="U37" s="674"/>
      <c r="V37" s="674"/>
      <c r="W37" s="674"/>
      <c r="X37" s="674"/>
      <c r="Y37" s="674"/>
      <c r="Z37" s="674"/>
      <c r="AA37" s="674"/>
      <c r="AB37" s="675"/>
      <c r="AC37" s="124"/>
      <c r="AE37" s="202"/>
      <c r="AF37" s="202"/>
      <c r="AG37" s="202"/>
      <c r="AH37" s="202"/>
      <c r="AI37" s="202"/>
      <c r="AJ37" s="202"/>
      <c r="AK37" s="202"/>
      <c r="AL37" s="202"/>
      <c r="AM37" s="202"/>
      <c r="AN37" s="198"/>
    </row>
    <row r="38" spans="1:40" ht="219.75" customHeight="1" x14ac:dyDescent="0.3">
      <c r="A38" s="363"/>
      <c r="B38" s="320"/>
      <c r="C38" s="125" t="s">
        <v>68</v>
      </c>
      <c r="D38" s="11">
        <v>0</v>
      </c>
      <c r="E38" s="11">
        <v>0.08</v>
      </c>
      <c r="F38" s="11">
        <v>0.08</v>
      </c>
      <c r="G38" s="11">
        <v>0.14000000000000001</v>
      </c>
      <c r="H38" s="11">
        <v>0.08</v>
      </c>
      <c r="I38" s="11">
        <v>0.08</v>
      </c>
      <c r="J38" s="11">
        <v>0.08</v>
      </c>
      <c r="K38" s="11">
        <v>0.08</v>
      </c>
      <c r="L38" s="11">
        <v>0.14000000000000001</v>
      </c>
      <c r="M38" s="11">
        <v>0.08</v>
      </c>
      <c r="N38" s="11">
        <v>0.08</v>
      </c>
      <c r="O38" s="11">
        <v>0.08</v>
      </c>
      <c r="P38" s="126">
        <f t="shared" si="1"/>
        <v>0.99999999999999989</v>
      </c>
      <c r="Q38" s="676"/>
      <c r="R38" s="677"/>
      <c r="S38" s="677"/>
      <c r="T38" s="677"/>
      <c r="U38" s="677"/>
      <c r="V38" s="677"/>
      <c r="W38" s="677"/>
      <c r="X38" s="677"/>
      <c r="Y38" s="677"/>
      <c r="Z38" s="677"/>
      <c r="AA38" s="677"/>
      <c r="AB38" s="678"/>
      <c r="AC38" s="124"/>
      <c r="AE38" s="198"/>
      <c r="AF38" s="198"/>
      <c r="AG38" s="198"/>
      <c r="AH38" s="198"/>
      <c r="AI38" s="198"/>
      <c r="AJ38" s="198"/>
      <c r="AK38" s="198"/>
      <c r="AL38" s="198"/>
      <c r="AM38" s="198"/>
      <c r="AN38" s="198"/>
    </row>
    <row r="39" spans="1:40" ht="28.5" customHeight="1" x14ac:dyDescent="0.3">
      <c r="A39" s="330"/>
      <c r="B39" s="331"/>
      <c r="C39" s="60"/>
      <c r="D39" s="60"/>
      <c r="E39" s="63"/>
      <c r="F39" s="60"/>
      <c r="G39" s="60"/>
      <c r="H39" s="60"/>
      <c r="I39" s="60"/>
      <c r="J39" s="60"/>
      <c r="K39" s="60"/>
      <c r="L39" s="60"/>
      <c r="M39" s="60"/>
      <c r="N39" s="60"/>
      <c r="O39" s="60"/>
      <c r="P39" s="203">
        <f t="shared" si="1"/>
        <v>0</v>
      </c>
      <c r="Q39" s="679"/>
      <c r="R39" s="680"/>
      <c r="S39" s="680"/>
      <c r="T39" s="680"/>
      <c r="U39" s="680"/>
      <c r="V39" s="680"/>
      <c r="W39" s="680"/>
      <c r="X39" s="680"/>
      <c r="Y39" s="680"/>
      <c r="Z39" s="680"/>
      <c r="AA39" s="680"/>
      <c r="AB39" s="681"/>
      <c r="AC39" s="124"/>
      <c r="AE39" s="198"/>
      <c r="AF39" s="198"/>
      <c r="AG39" s="198"/>
      <c r="AH39" s="198"/>
      <c r="AI39" s="198"/>
      <c r="AJ39" s="198"/>
      <c r="AK39" s="198"/>
      <c r="AL39" s="198"/>
      <c r="AM39" s="198"/>
      <c r="AN39" s="198"/>
    </row>
    <row r="40" spans="1:40" ht="261" customHeight="1" x14ac:dyDescent="0.3">
      <c r="A40" s="362" t="s">
        <v>143</v>
      </c>
      <c r="B40" s="320">
        <v>0.01</v>
      </c>
      <c r="C40" s="122" t="s">
        <v>67</v>
      </c>
      <c r="D40" s="62">
        <v>0</v>
      </c>
      <c r="E40" s="62">
        <v>0.08</v>
      </c>
      <c r="F40" s="62">
        <v>0.08</v>
      </c>
      <c r="G40" s="62">
        <v>0.08</v>
      </c>
      <c r="H40" s="62">
        <v>0.08</v>
      </c>
      <c r="I40" s="62">
        <v>0.08</v>
      </c>
      <c r="J40" s="62">
        <v>0.1</v>
      </c>
      <c r="K40" s="62">
        <v>0.1</v>
      </c>
      <c r="L40" s="62">
        <v>0.1</v>
      </c>
      <c r="M40" s="62">
        <v>0.1</v>
      </c>
      <c r="N40" s="62">
        <v>0.1</v>
      </c>
      <c r="O40" s="62">
        <v>0.1</v>
      </c>
      <c r="P40" s="123">
        <f t="shared" si="1"/>
        <v>0.99999999999999989</v>
      </c>
      <c r="Q40" s="673" t="s">
        <v>277</v>
      </c>
      <c r="R40" s="674"/>
      <c r="S40" s="674"/>
      <c r="T40" s="674"/>
      <c r="U40" s="674"/>
      <c r="V40" s="674"/>
      <c r="W40" s="674"/>
      <c r="X40" s="674"/>
      <c r="Y40" s="674"/>
      <c r="Z40" s="674"/>
      <c r="AA40" s="674"/>
      <c r="AB40" s="675"/>
      <c r="AC40" s="124"/>
      <c r="AE40" s="202"/>
      <c r="AF40" s="202"/>
      <c r="AG40" s="202"/>
      <c r="AH40" s="202"/>
      <c r="AI40" s="202"/>
      <c r="AJ40" s="202"/>
      <c r="AK40" s="202"/>
      <c r="AL40" s="202"/>
      <c r="AM40" s="202"/>
      <c r="AN40" s="198"/>
    </row>
    <row r="41" spans="1:40" ht="261" customHeight="1" x14ac:dyDescent="0.3">
      <c r="A41" s="363"/>
      <c r="B41" s="320"/>
      <c r="C41" s="125" t="s">
        <v>68</v>
      </c>
      <c r="D41" s="11">
        <v>0</v>
      </c>
      <c r="E41" s="11">
        <v>0.08</v>
      </c>
      <c r="F41" s="11">
        <v>0.08</v>
      </c>
      <c r="G41" s="11">
        <v>0.08</v>
      </c>
      <c r="H41" s="11">
        <v>0.08</v>
      </c>
      <c r="I41" s="11">
        <v>0.08</v>
      </c>
      <c r="J41" s="11">
        <v>0.1</v>
      </c>
      <c r="K41" s="11">
        <v>0.1</v>
      </c>
      <c r="L41" s="11">
        <v>0.1</v>
      </c>
      <c r="M41" s="11">
        <v>0.1</v>
      </c>
      <c r="N41" s="11">
        <v>0.1</v>
      </c>
      <c r="O41" s="11">
        <v>0.1</v>
      </c>
      <c r="P41" s="126">
        <f t="shared" si="1"/>
        <v>0.99999999999999989</v>
      </c>
      <c r="Q41" s="676"/>
      <c r="R41" s="677"/>
      <c r="S41" s="677"/>
      <c r="T41" s="677"/>
      <c r="U41" s="677"/>
      <c r="V41" s="677"/>
      <c r="W41" s="677"/>
      <c r="X41" s="677"/>
      <c r="Y41" s="677"/>
      <c r="Z41" s="677"/>
      <c r="AA41" s="677"/>
      <c r="AB41" s="678"/>
      <c r="AC41" s="124"/>
      <c r="AE41" s="198"/>
      <c r="AF41" s="198"/>
      <c r="AG41" s="198"/>
      <c r="AH41" s="198"/>
      <c r="AI41" s="198"/>
      <c r="AJ41" s="198"/>
      <c r="AK41" s="198"/>
      <c r="AL41" s="198"/>
      <c r="AM41" s="198"/>
      <c r="AN41" s="198"/>
    </row>
    <row r="42" spans="1:40" ht="27.95" customHeight="1" x14ac:dyDescent="0.3">
      <c r="A42" s="330"/>
      <c r="B42" s="331"/>
      <c r="C42" s="60"/>
      <c r="D42" s="60"/>
      <c r="E42" s="63"/>
      <c r="F42" s="60"/>
      <c r="G42" s="60"/>
      <c r="H42" s="60"/>
      <c r="I42" s="60"/>
      <c r="J42" s="60"/>
      <c r="K42" s="60"/>
      <c r="L42" s="60"/>
      <c r="M42" s="60"/>
      <c r="N42" s="60"/>
      <c r="O42" s="60"/>
      <c r="P42" s="203">
        <f t="shared" si="1"/>
        <v>0</v>
      </c>
      <c r="Q42" s="679"/>
      <c r="R42" s="680"/>
      <c r="S42" s="680"/>
      <c r="T42" s="680"/>
      <c r="U42" s="680"/>
      <c r="V42" s="680"/>
      <c r="W42" s="680"/>
      <c r="X42" s="680"/>
      <c r="Y42" s="680"/>
      <c r="Z42" s="680"/>
      <c r="AA42" s="680"/>
      <c r="AB42" s="681"/>
      <c r="AC42" s="124"/>
      <c r="AE42" s="198"/>
      <c r="AF42" s="198"/>
      <c r="AG42" s="198"/>
      <c r="AH42" s="198"/>
      <c r="AI42" s="198"/>
      <c r="AJ42" s="198"/>
      <c r="AK42" s="198"/>
      <c r="AL42" s="198"/>
      <c r="AM42" s="198"/>
      <c r="AN42" s="198"/>
    </row>
    <row r="43" spans="1:40" ht="358.5" customHeight="1" x14ac:dyDescent="0.3">
      <c r="A43" s="362" t="s">
        <v>144</v>
      </c>
      <c r="B43" s="320">
        <v>0.01</v>
      </c>
      <c r="C43" s="122" t="s">
        <v>67</v>
      </c>
      <c r="D43" s="62">
        <v>0</v>
      </c>
      <c r="E43" s="62">
        <v>0.08</v>
      </c>
      <c r="F43" s="62">
        <v>0.08</v>
      </c>
      <c r="G43" s="62">
        <v>0.08</v>
      </c>
      <c r="H43" s="62">
        <v>0.08</v>
      </c>
      <c r="I43" s="62">
        <v>0.08</v>
      </c>
      <c r="J43" s="62">
        <v>0.1</v>
      </c>
      <c r="K43" s="62">
        <v>0.1</v>
      </c>
      <c r="L43" s="62">
        <v>0.1</v>
      </c>
      <c r="M43" s="62">
        <v>0.1</v>
      </c>
      <c r="N43" s="62">
        <v>0.1</v>
      </c>
      <c r="O43" s="62">
        <v>0.1</v>
      </c>
      <c r="P43" s="123">
        <f t="shared" si="1"/>
        <v>0.99999999999999989</v>
      </c>
      <c r="Q43" s="321" t="s">
        <v>278</v>
      </c>
      <c r="R43" s="322"/>
      <c r="S43" s="322"/>
      <c r="T43" s="322"/>
      <c r="U43" s="322"/>
      <c r="V43" s="322"/>
      <c r="W43" s="322"/>
      <c r="X43" s="322"/>
      <c r="Y43" s="322"/>
      <c r="Z43" s="322"/>
      <c r="AA43" s="322"/>
      <c r="AB43" s="323"/>
      <c r="AC43" s="124"/>
      <c r="AE43" s="202"/>
      <c r="AF43" s="202"/>
      <c r="AG43" s="202"/>
      <c r="AH43" s="202"/>
      <c r="AI43" s="202"/>
      <c r="AJ43" s="202"/>
      <c r="AK43" s="202"/>
      <c r="AL43" s="202"/>
      <c r="AM43" s="202"/>
      <c r="AN43" s="198"/>
    </row>
    <row r="44" spans="1:40" ht="358.5" customHeight="1" x14ac:dyDescent="0.3">
      <c r="A44" s="363"/>
      <c r="B44" s="320"/>
      <c r="C44" s="125" t="s">
        <v>68</v>
      </c>
      <c r="D44" s="11">
        <v>0</v>
      </c>
      <c r="E44" s="11">
        <v>0.08</v>
      </c>
      <c r="F44" s="11">
        <v>0.08</v>
      </c>
      <c r="G44" s="11">
        <v>0.08</v>
      </c>
      <c r="H44" s="11">
        <v>0.08</v>
      </c>
      <c r="I44" s="11">
        <v>0.08</v>
      </c>
      <c r="J44" s="11">
        <v>0.1</v>
      </c>
      <c r="K44" s="11">
        <v>0.1</v>
      </c>
      <c r="L44" s="11">
        <v>0.1</v>
      </c>
      <c r="M44" s="11">
        <v>0.1</v>
      </c>
      <c r="N44" s="11">
        <v>0.1</v>
      </c>
      <c r="O44" s="11">
        <v>0.1</v>
      </c>
      <c r="P44" s="126">
        <f t="shared" si="1"/>
        <v>0.99999999999999989</v>
      </c>
      <c r="Q44" s="324"/>
      <c r="R44" s="325"/>
      <c r="S44" s="325"/>
      <c r="T44" s="325"/>
      <c r="U44" s="325"/>
      <c r="V44" s="325"/>
      <c r="W44" s="325"/>
      <c r="X44" s="325"/>
      <c r="Y44" s="325"/>
      <c r="Z44" s="325"/>
      <c r="AA44" s="325"/>
      <c r="AB44" s="326"/>
      <c r="AC44" s="124"/>
      <c r="AE44" s="198"/>
      <c r="AF44" s="198"/>
      <c r="AG44" s="198"/>
      <c r="AH44" s="198"/>
      <c r="AI44" s="198"/>
      <c r="AJ44" s="198"/>
      <c r="AK44" s="198"/>
      <c r="AL44" s="198"/>
      <c r="AM44" s="198"/>
      <c r="AN44" s="198"/>
    </row>
    <row r="45" spans="1:40" ht="28.5" customHeight="1" x14ac:dyDescent="0.3">
      <c r="A45" s="330"/>
      <c r="B45" s="331"/>
      <c r="C45" s="60"/>
      <c r="D45" s="60"/>
      <c r="E45" s="63"/>
      <c r="F45" s="60"/>
      <c r="G45" s="60"/>
      <c r="H45" s="60"/>
      <c r="I45" s="60"/>
      <c r="J45" s="60"/>
      <c r="K45" s="60"/>
      <c r="L45" s="60"/>
      <c r="M45" s="60"/>
      <c r="N45" s="60"/>
      <c r="O45" s="60"/>
      <c r="P45" s="203">
        <f t="shared" si="1"/>
        <v>0</v>
      </c>
      <c r="Q45" s="327"/>
      <c r="R45" s="328"/>
      <c r="S45" s="328"/>
      <c r="T45" s="328"/>
      <c r="U45" s="328"/>
      <c r="V45" s="328"/>
      <c r="W45" s="328"/>
      <c r="X45" s="328"/>
      <c r="Y45" s="328"/>
      <c r="Z45" s="328"/>
      <c r="AA45" s="328"/>
      <c r="AB45" s="329"/>
      <c r="AC45" s="124"/>
      <c r="AE45" s="198"/>
      <c r="AF45" s="198"/>
      <c r="AG45" s="198"/>
      <c r="AH45" s="198"/>
      <c r="AI45" s="198"/>
      <c r="AJ45" s="198"/>
      <c r="AK45" s="198"/>
      <c r="AL45" s="198"/>
      <c r="AM45" s="198"/>
      <c r="AN45" s="198"/>
    </row>
    <row r="46" spans="1:40" ht="358.5" customHeight="1" x14ac:dyDescent="0.3">
      <c r="A46" s="362" t="s">
        <v>145</v>
      </c>
      <c r="B46" s="320">
        <v>0.01</v>
      </c>
      <c r="C46" s="122" t="s">
        <v>67</v>
      </c>
      <c r="D46" s="62">
        <v>0</v>
      </c>
      <c r="E46" s="62">
        <v>0.08</v>
      </c>
      <c r="F46" s="62">
        <v>0.08</v>
      </c>
      <c r="G46" s="62">
        <v>0.08</v>
      </c>
      <c r="H46" s="62">
        <v>0.08</v>
      </c>
      <c r="I46" s="62">
        <v>0.08</v>
      </c>
      <c r="J46" s="62">
        <v>0.1</v>
      </c>
      <c r="K46" s="62">
        <v>0.1</v>
      </c>
      <c r="L46" s="62">
        <v>0.1</v>
      </c>
      <c r="M46" s="62">
        <v>0.1</v>
      </c>
      <c r="N46" s="62">
        <v>0.1</v>
      </c>
      <c r="O46" s="62">
        <v>0.1</v>
      </c>
      <c r="P46" s="123">
        <f t="shared" si="1"/>
        <v>0.99999999999999989</v>
      </c>
      <c r="Q46" s="682" t="s">
        <v>282</v>
      </c>
      <c r="R46" s="683"/>
      <c r="S46" s="683"/>
      <c r="T46" s="683"/>
      <c r="U46" s="683"/>
      <c r="V46" s="683"/>
      <c r="W46" s="683"/>
      <c r="X46" s="683"/>
      <c r="Y46" s="683"/>
      <c r="Z46" s="683"/>
      <c r="AA46" s="683"/>
      <c r="AB46" s="684"/>
      <c r="AC46" s="124"/>
      <c r="AE46" s="202"/>
      <c r="AF46" s="202"/>
      <c r="AG46" s="202"/>
      <c r="AH46" s="202"/>
      <c r="AI46" s="202"/>
      <c r="AJ46" s="202"/>
      <c r="AK46" s="202"/>
      <c r="AL46" s="202"/>
      <c r="AM46" s="202"/>
      <c r="AN46" s="198"/>
    </row>
    <row r="47" spans="1:40" ht="358.5" customHeight="1" x14ac:dyDescent="0.3">
      <c r="A47" s="363"/>
      <c r="B47" s="320"/>
      <c r="C47" s="125" t="s">
        <v>68</v>
      </c>
      <c r="D47" s="11">
        <v>0</v>
      </c>
      <c r="E47" s="11">
        <v>0.08</v>
      </c>
      <c r="F47" s="11">
        <v>0.08</v>
      </c>
      <c r="G47" s="11">
        <v>0.08</v>
      </c>
      <c r="H47" s="11">
        <v>0.08</v>
      </c>
      <c r="I47" s="11">
        <v>0.08</v>
      </c>
      <c r="J47" s="11">
        <v>0.1</v>
      </c>
      <c r="K47" s="11">
        <v>0.1</v>
      </c>
      <c r="L47" s="11">
        <v>0.1</v>
      </c>
      <c r="M47" s="11">
        <v>0.1</v>
      </c>
      <c r="N47" s="11">
        <v>0.1</v>
      </c>
      <c r="O47" s="11">
        <v>0.1</v>
      </c>
      <c r="P47" s="126">
        <f t="shared" si="1"/>
        <v>0.99999999999999989</v>
      </c>
      <c r="Q47" s="685"/>
      <c r="R47" s="686"/>
      <c r="S47" s="686"/>
      <c r="T47" s="686"/>
      <c r="U47" s="686"/>
      <c r="V47" s="686"/>
      <c r="W47" s="686"/>
      <c r="X47" s="686"/>
      <c r="Y47" s="686"/>
      <c r="Z47" s="686"/>
      <c r="AA47" s="686"/>
      <c r="AB47" s="687"/>
      <c r="AC47" s="124"/>
      <c r="AE47" s="198"/>
      <c r="AF47" s="198"/>
      <c r="AG47" s="198"/>
      <c r="AH47" s="198"/>
      <c r="AI47" s="198"/>
      <c r="AJ47" s="198"/>
      <c r="AK47" s="198"/>
      <c r="AL47" s="198"/>
      <c r="AM47" s="198"/>
      <c r="AN47" s="198"/>
    </row>
    <row r="48" spans="1:40" ht="28.5" customHeight="1" x14ac:dyDescent="0.3">
      <c r="A48" s="330"/>
      <c r="B48" s="331"/>
      <c r="C48" s="60"/>
      <c r="D48" s="60"/>
      <c r="E48" s="63"/>
      <c r="F48" s="60"/>
      <c r="G48" s="60"/>
      <c r="H48" s="60"/>
      <c r="I48" s="60"/>
      <c r="J48" s="60"/>
      <c r="K48" s="60"/>
      <c r="L48" s="60"/>
      <c r="M48" s="60"/>
      <c r="N48" s="60"/>
      <c r="O48" s="60"/>
      <c r="P48" s="203">
        <f>SUM(D48:O48)</f>
        <v>0</v>
      </c>
      <c r="Q48" s="688"/>
      <c r="R48" s="689"/>
      <c r="S48" s="689"/>
      <c r="T48" s="689"/>
      <c r="U48" s="689"/>
      <c r="V48" s="689"/>
      <c r="W48" s="689"/>
      <c r="X48" s="689"/>
      <c r="Y48" s="689"/>
      <c r="Z48" s="689"/>
      <c r="AA48" s="689"/>
      <c r="AB48" s="690"/>
      <c r="AC48" s="124"/>
      <c r="AE48" s="198"/>
      <c r="AF48" s="198"/>
      <c r="AG48" s="198"/>
      <c r="AH48" s="198"/>
      <c r="AI48" s="198"/>
      <c r="AJ48" s="198"/>
      <c r="AK48" s="198"/>
      <c r="AL48" s="198"/>
      <c r="AM48" s="198"/>
      <c r="AN48" s="198"/>
    </row>
    <row r="49" spans="1:40" ht="294" customHeight="1" x14ac:dyDescent="0.3">
      <c r="A49" s="696" t="s">
        <v>146</v>
      </c>
      <c r="B49" s="698">
        <v>0.01</v>
      </c>
      <c r="C49" s="122" t="s">
        <v>67</v>
      </c>
      <c r="D49" s="62">
        <v>0</v>
      </c>
      <c r="E49" s="62">
        <v>0.08</v>
      </c>
      <c r="F49" s="62">
        <v>0.08</v>
      </c>
      <c r="G49" s="62">
        <v>0.08</v>
      </c>
      <c r="H49" s="62">
        <v>0.08</v>
      </c>
      <c r="I49" s="62">
        <v>0.08</v>
      </c>
      <c r="J49" s="62">
        <v>0.1</v>
      </c>
      <c r="K49" s="62">
        <v>0.1</v>
      </c>
      <c r="L49" s="62">
        <v>0.1</v>
      </c>
      <c r="M49" s="62">
        <v>0.1</v>
      </c>
      <c r="N49" s="62">
        <v>0.1</v>
      </c>
      <c r="O49" s="62">
        <v>0.1</v>
      </c>
      <c r="P49" s="123">
        <f>SUM(D49:O49)</f>
        <v>0.99999999999999989</v>
      </c>
      <c r="Q49" s="321" t="s">
        <v>279</v>
      </c>
      <c r="R49" s="322"/>
      <c r="S49" s="322"/>
      <c r="T49" s="322"/>
      <c r="U49" s="322"/>
      <c r="V49" s="322"/>
      <c r="W49" s="322"/>
      <c r="X49" s="322"/>
      <c r="Y49" s="322"/>
      <c r="Z49" s="322"/>
      <c r="AA49" s="322"/>
      <c r="AB49" s="323"/>
      <c r="AC49" s="124"/>
      <c r="AE49" s="202"/>
      <c r="AF49" s="202"/>
      <c r="AG49" s="202"/>
      <c r="AH49" s="202"/>
      <c r="AI49" s="202"/>
      <c r="AJ49" s="202"/>
      <c r="AK49" s="202"/>
      <c r="AL49" s="202"/>
      <c r="AM49" s="202"/>
      <c r="AN49" s="198"/>
    </row>
    <row r="50" spans="1:40" ht="294" customHeight="1" x14ac:dyDescent="0.3">
      <c r="A50" s="697"/>
      <c r="B50" s="699"/>
      <c r="C50" s="125" t="s">
        <v>68</v>
      </c>
      <c r="D50" s="11">
        <v>0</v>
      </c>
      <c r="E50" s="11">
        <v>0</v>
      </c>
      <c r="F50" s="11">
        <v>0.08</v>
      </c>
      <c r="G50" s="11">
        <v>0.08</v>
      </c>
      <c r="H50" s="11">
        <v>0.08</v>
      </c>
      <c r="I50" s="11">
        <v>0.08</v>
      </c>
      <c r="J50" s="11">
        <v>0.1</v>
      </c>
      <c r="K50" s="11">
        <v>0.12</v>
      </c>
      <c r="L50" s="11">
        <v>0.1</v>
      </c>
      <c r="M50" s="11">
        <v>0.14000000000000001</v>
      </c>
      <c r="N50" s="11">
        <v>0.11</v>
      </c>
      <c r="O50" s="11">
        <v>0.11</v>
      </c>
      <c r="P50" s="126">
        <f>SUM(D50:O50)</f>
        <v>1</v>
      </c>
      <c r="Q50" s="324"/>
      <c r="R50" s="700"/>
      <c r="S50" s="700"/>
      <c r="T50" s="700"/>
      <c r="U50" s="700"/>
      <c r="V50" s="700"/>
      <c r="W50" s="700"/>
      <c r="X50" s="700"/>
      <c r="Y50" s="700"/>
      <c r="Z50" s="700"/>
      <c r="AA50" s="700"/>
      <c r="AB50" s="326"/>
      <c r="AC50" s="124"/>
      <c r="AE50" s="198"/>
      <c r="AF50" s="198"/>
      <c r="AG50" s="198"/>
      <c r="AH50" s="198"/>
      <c r="AI50" s="198"/>
      <c r="AJ50" s="198"/>
      <c r="AK50" s="198"/>
      <c r="AL50" s="198"/>
      <c r="AM50" s="198"/>
      <c r="AN50" s="198"/>
    </row>
    <row r="51" spans="1:40" ht="28.5" customHeight="1" x14ac:dyDescent="0.3">
      <c r="A51" s="330"/>
      <c r="B51" s="331"/>
      <c r="C51" s="60"/>
      <c r="D51" s="60"/>
      <c r="E51" s="63"/>
      <c r="F51" s="60"/>
      <c r="G51" s="60"/>
      <c r="H51" s="60"/>
      <c r="I51" s="60"/>
      <c r="J51" s="60"/>
      <c r="K51" s="60"/>
      <c r="L51" s="60"/>
      <c r="M51" s="60"/>
      <c r="N51" s="60"/>
      <c r="O51" s="60"/>
      <c r="P51" s="203">
        <f>SUM(D51:O51)</f>
        <v>0</v>
      </c>
      <c r="Q51" s="327"/>
      <c r="R51" s="328"/>
      <c r="S51" s="328"/>
      <c r="T51" s="328"/>
      <c r="U51" s="328"/>
      <c r="V51" s="328"/>
      <c r="W51" s="328"/>
      <c r="X51" s="328"/>
      <c r="Y51" s="328"/>
      <c r="Z51" s="328"/>
      <c r="AA51" s="328"/>
      <c r="AB51" s="329"/>
      <c r="AC51" s="124"/>
      <c r="AE51" s="198"/>
      <c r="AF51" s="198"/>
      <c r="AG51" s="198"/>
      <c r="AH51" s="198"/>
      <c r="AI51" s="198"/>
      <c r="AJ51" s="198"/>
      <c r="AK51" s="198"/>
      <c r="AL51" s="198"/>
      <c r="AM51" s="198"/>
      <c r="AN51" s="198"/>
    </row>
    <row r="52" spans="1:40" ht="342" customHeight="1" x14ac:dyDescent="0.3">
      <c r="A52" s="362" t="s">
        <v>147</v>
      </c>
      <c r="B52" s="320">
        <v>0.01</v>
      </c>
      <c r="C52" s="122" t="s">
        <v>67</v>
      </c>
      <c r="D52" s="62">
        <v>0</v>
      </c>
      <c r="E52" s="62">
        <v>0.08</v>
      </c>
      <c r="F52" s="62">
        <v>0.08</v>
      </c>
      <c r="G52" s="62">
        <v>0.08</v>
      </c>
      <c r="H52" s="62">
        <v>0.08</v>
      </c>
      <c r="I52" s="62">
        <v>0.08</v>
      </c>
      <c r="J52" s="62">
        <v>0.1</v>
      </c>
      <c r="K52" s="62">
        <v>0.1</v>
      </c>
      <c r="L52" s="62">
        <v>0.1</v>
      </c>
      <c r="M52" s="62">
        <v>0.1</v>
      </c>
      <c r="N52" s="62">
        <v>0.1</v>
      </c>
      <c r="O52" s="62">
        <v>0.1</v>
      </c>
      <c r="P52" s="123">
        <f t="shared" si="1"/>
        <v>0.99999999999999989</v>
      </c>
      <c r="Q52" s="673" t="s">
        <v>280</v>
      </c>
      <c r="R52" s="674"/>
      <c r="S52" s="674"/>
      <c r="T52" s="674"/>
      <c r="U52" s="674"/>
      <c r="V52" s="674"/>
      <c r="W52" s="674"/>
      <c r="X52" s="674"/>
      <c r="Y52" s="674"/>
      <c r="Z52" s="674"/>
      <c r="AA52" s="674"/>
      <c r="AB52" s="675"/>
      <c r="AC52" s="124"/>
      <c r="AE52" s="202"/>
      <c r="AF52" s="202"/>
      <c r="AG52" s="202"/>
      <c r="AH52" s="202"/>
      <c r="AI52" s="202"/>
      <c r="AJ52" s="202"/>
      <c r="AK52" s="202"/>
      <c r="AL52" s="202"/>
      <c r="AM52" s="202"/>
      <c r="AN52" s="198"/>
    </row>
    <row r="53" spans="1:40" ht="342" customHeight="1" x14ac:dyDescent="0.3">
      <c r="A53" s="363"/>
      <c r="B53" s="320"/>
      <c r="C53" s="125" t="s">
        <v>68</v>
      </c>
      <c r="D53" s="11">
        <v>0</v>
      </c>
      <c r="E53" s="11">
        <v>0.08</v>
      </c>
      <c r="F53" s="11">
        <v>0.08</v>
      </c>
      <c r="G53" s="11">
        <v>0.08</v>
      </c>
      <c r="H53" s="11">
        <v>0.08</v>
      </c>
      <c r="I53" s="11">
        <v>0.08</v>
      </c>
      <c r="J53" s="11">
        <v>0.1</v>
      </c>
      <c r="K53" s="11">
        <v>0.1</v>
      </c>
      <c r="L53" s="11">
        <v>0.1</v>
      </c>
      <c r="M53" s="11">
        <v>0.1</v>
      </c>
      <c r="N53" s="11">
        <v>0.1</v>
      </c>
      <c r="O53" s="11">
        <v>0.1</v>
      </c>
      <c r="P53" s="126">
        <f t="shared" si="1"/>
        <v>0.99999999999999989</v>
      </c>
      <c r="Q53" s="676"/>
      <c r="R53" s="695"/>
      <c r="S53" s="695"/>
      <c r="T53" s="695"/>
      <c r="U53" s="695"/>
      <c r="V53" s="695"/>
      <c r="W53" s="695"/>
      <c r="X53" s="695"/>
      <c r="Y53" s="695"/>
      <c r="Z53" s="695"/>
      <c r="AA53" s="695"/>
      <c r="AB53" s="678"/>
      <c r="AC53" s="124"/>
      <c r="AE53" s="198"/>
      <c r="AF53" s="198"/>
      <c r="AG53" s="198"/>
      <c r="AH53" s="198"/>
      <c r="AI53" s="198"/>
      <c r="AJ53" s="198"/>
      <c r="AK53" s="198"/>
      <c r="AL53" s="198"/>
      <c r="AM53" s="198"/>
      <c r="AN53" s="198"/>
    </row>
    <row r="54" spans="1:40" ht="28.5" customHeight="1" x14ac:dyDescent="0.3">
      <c r="A54" s="330"/>
      <c r="B54" s="331"/>
      <c r="C54" s="60"/>
      <c r="D54" s="60"/>
      <c r="E54" s="63"/>
      <c r="F54" s="60"/>
      <c r="G54" s="60"/>
      <c r="H54" s="60"/>
      <c r="I54" s="60"/>
      <c r="J54" s="60"/>
      <c r="K54" s="60"/>
      <c r="L54" s="60"/>
      <c r="M54" s="60"/>
      <c r="N54" s="60"/>
      <c r="O54" s="60"/>
      <c r="P54" s="203">
        <f t="shared" si="1"/>
        <v>0</v>
      </c>
      <c r="Q54" s="679"/>
      <c r="R54" s="680"/>
      <c r="S54" s="680"/>
      <c r="T54" s="680"/>
      <c r="U54" s="680"/>
      <c r="V54" s="680"/>
      <c r="W54" s="680"/>
      <c r="X54" s="680"/>
      <c r="Y54" s="680"/>
      <c r="Z54" s="680"/>
      <c r="AA54" s="680"/>
      <c r="AB54" s="681"/>
      <c r="AC54" s="124"/>
      <c r="AE54" s="198"/>
      <c r="AF54" s="198"/>
      <c r="AG54" s="198"/>
      <c r="AH54" s="198"/>
      <c r="AI54" s="198"/>
      <c r="AJ54" s="198"/>
      <c r="AK54" s="198"/>
      <c r="AL54" s="198"/>
      <c r="AM54" s="198"/>
      <c r="AN54" s="198"/>
    </row>
    <row r="55" spans="1:40" ht="17.25" customHeight="1" x14ac:dyDescent="0.25">
      <c r="A55" s="3"/>
      <c r="B55" s="4"/>
      <c r="C55" s="4"/>
      <c r="D55" s="4"/>
      <c r="E55" s="4"/>
      <c r="F55" s="4"/>
      <c r="G55" s="4"/>
      <c r="H55" s="4"/>
      <c r="I55" s="4"/>
      <c r="J55" s="4"/>
      <c r="K55" s="4"/>
      <c r="L55" s="4"/>
      <c r="M55" s="4"/>
      <c r="N55" s="4"/>
      <c r="O55" s="4"/>
      <c r="P55" s="4"/>
      <c r="Q55" s="4"/>
      <c r="R55" s="4"/>
      <c r="S55" s="4"/>
      <c r="T55" s="4"/>
      <c r="U55" s="4"/>
      <c r="V55" s="4"/>
      <c r="W55" s="4"/>
      <c r="X55" s="5"/>
      <c r="Y55" s="4"/>
      <c r="Z55" s="4"/>
      <c r="AA55" s="4"/>
      <c r="AB55" s="68"/>
    </row>
    <row r="56" spans="1:40" ht="27" hidden="1" customHeight="1" x14ac:dyDescent="0.25">
      <c r="A56" s="581" t="s">
        <v>75</v>
      </c>
      <c r="B56" s="335" t="s">
        <v>78</v>
      </c>
      <c r="C56" s="336"/>
      <c r="D56" s="336"/>
      <c r="E56" s="336"/>
      <c r="F56" s="336"/>
      <c r="G56" s="337"/>
      <c r="H56" s="575" t="s">
        <v>77</v>
      </c>
      <c r="I56" s="576"/>
      <c r="J56" s="576"/>
      <c r="K56" s="576"/>
      <c r="L56" s="576"/>
      <c r="M56" s="576"/>
      <c r="N56" s="335" t="s">
        <v>78</v>
      </c>
      <c r="O56" s="336"/>
      <c r="P56" s="336"/>
      <c r="Q56" s="336"/>
      <c r="R56" s="336"/>
      <c r="S56" s="337"/>
      <c r="T56" s="344" t="s">
        <v>79</v>
      </c>
      <c r="U56" s="345"/>
      <c r="V56" s="345"/>
      <c r="W56" s="346"/>
      <c r="X56" s="335" t="s">
        <v>80</v>
      </c>
      <c r="Y56" s="336"/>
      <c r="Z56" s="336"/>
      <c r="AA56" s="336"/>
      <c r="AB56" s="353"/>
      <c r="AC56" s="183"/>
    </row>
    <row r="57" spans="1:40" ht="27" hidden="1" customHeight="1" x14ac:dyDescent="0.25">
      <c r="A57" s="582"/>
      <c r="B57" s="70" t="s">
        <v>83</v>
      </c>
      <c r="C57" s="71"/>
      <c r="D57" s="71"/>
      <c r="E57" s="71"/>
      <c r="F57" s="71"/>
      <c r="G57" s="72"/>
      <c r="H57" s="577"/>
      <c r="I57" s="578"/>
      <c r="J57" s="578"/>
      <c r="K57" s="578"/>
      <c r="L57" s="578"/>
      <c r="M57" s="578"/>
      <c r="N57" s="354" t="s">
        <v>83</v>
      </c>
      <c r="O57" s="355"/>
      <c r="P57" s="355"/>
      <c r="Q57" s="355"/>
      <c r="R57" s="355"/>
      <c r="S57" s="356"/>
      <c r="T57" s="347"/>
      <c r="U57" s="580"/>
      <c r="V57" s="580"/>
      <c r="W57" s="349"/>
      <c r="X57" s="354" t="s">
        <v>83</v>
      </c>
      <c r="Y57" s="355"/>
      <c r="Z57" s="355"/>
      <c r="AA57" s="355"/>
      <c r="AB57" s="357"/>
      <c r="AC57" s="183"/>
    </row>
    <row r="58" spans="1:40" ht="27" hidden="1" customHeight="1" thickBot="1" x14ac:dyDescent="0.3">
      <c r="A58" s="583"/>
      <c r="B58" s="358" t="s">
        <v>114</v>
      </c>
      <c r="C58" s="359"/>
      <c r="D58" s="359"/>
      <c r="E58" s="359"/>
      <c r="F58" s="359"/>
      <c r="G58" s="360"/>
      <c r="H58" s="546"/>
      <c r="I58" s="579"/>
      <c r="J58" s="579"/>
      <c r="K58" s="579"/>
      <c r="L58" s="579"/>
      <c r="M58" s="579"/>
      <c r="N58" s="358" t="s">
        <v>115</v>
      </c>
      <c r="O58" s="359"/>
      <c r="P58" s="359"/>
      <c r="Q58" s="359"/>
      <c r="R58" s="359"/>
      <c r="S58" s="360"/>
      <c r="T58" s="350"/>
      <c r="U58" s="351"/>
      <c r="V58" s="351"/>
      <c r="W58" s="352"/>
      <c r="X58" s="358" t="s">
        <v>86</v>
      </c>
      <c r="Y58" s="359"/>
      <c r="Z58" s="359"/>
      <c r="AA58" s="359"/>
      <c r="AB58" s="361"/>
      <c r="AC58" s="183"/>
    </row>
    <row r="59" spans="1:40" x14ac:dyDescent="0.25">
      <c r="F59" s="204"/>
      <c r="G59" s="205"/>
    </row>
    <row r="60" spans="1:40" x14ac:dyDescent="0.25">
      <c r="F60" s="204"/>
      <c r="G60" s="205"/>
    </row>
    <row r="61" spans="1:40" x14ac:dyDescent="0.25">
      <c r="F61" s="204"/>
      <c r="G61" s="205"/>
    </row>
    <row r="62" spans="1:40" s="206" customFormat="1" ht="22.35" customHeight="1" x14ac:dyDescent="0.2">
      <c r="A62" s="313" t="s">
        <v>59</v>
      </c>
      <c r="B62" s="313" t="s">
        <v>60</v>
      </c>
      <c r="C62" s="315" t="s">
        <v>61</v>
      </c>
      <c r="D62" s="316"/>
      <c r="E62" s="316"/>
      <c r="F62" s="316"/>
      <c r="G62" s="316"/>
      <c r="H62" s="316"/>
      <c r="I62" s="316"/>
      <c r="J62" s="316"/>
      <c r="K62" s="316"/>
      <c r="L62" s="316"/>
      <c r="M62" s="316"/>
      <c r="N62" s="316"/>
      <c r="O62" s="316"/>
      <c r="P62" s="317"/>
    </row>
    <row r="63" spans="1:40" s="206" customFormat="1" ht="22.35" customHeight="1" x14ac:dyDescent="0.2">
      <c r="A63" s="314"/>
      <c r="B63" s="314"/>
      <c r="C63" s="118" t="s">
        <v>63</v>
      </c>
      <c r="D63" s="118" t="s">
        <v>87</v>
      </c>
      <c r="E63" s="118" t="s">
        <v>88</v>
      </c>
      <c r="F63" s="118" t="s">
        <v>89</v>
      </c>
      <c r="G63" s="118" t="s">
        <v>90</v>
      </c>
      <c r="H63" s="118" t="s">
        <v>91</v>
      </c>
      <c r="I63" s="118" t="s">
        <v>92</v>
      </c>
      <c r="J63" s="118" t="s">
        <v>93</v>
      </c>
      <c r="K63" s="118" t="s">
        <v>94</v>
      </c>
      <c r="L63" s="118" t="s">
        <v>95</v>
      </c>
      <c r="M63" s="118" t="s">
        <v>96</v>
      </c>
      <c r="N63" s="118" t="s">
        <v>97</v>
      </c>
      <c r="O63" s="118" t="s">
        <v>98</v>
      </c>
      <c r="P63" s="118" t="s">
        <v>64</v>
      </c>
    </row>
    <row r="64" spans="1:40" s="208" customFormat="1" ht="13.15" customHeight="1" x14ac:dyDescent="0.25">
      <c r="A64" s="311" t="str">
        <f>+A34</f>
        <v xml:space="preserve">28. Acompañar técnica y operativamente el desarrollo de la Mesa coordinadora y la plenaria del espacio autónomo del Consejo Consultivo de Mujeres </v>
      </c>
      <c r="B64" s="311">
        <f>+B34</f>
        <v>0.01</v>
      </c>
      <c r="C64" s="119" t="s">
        <v>67</v>
      </c>
      <c r="D64" s="140">
        <f t="shared" ref="D64:O64" si="2">+D34*$B$34/$P$34</f>
        <v>0</v>
      </c>
      <c r="E64" s="140">
        <f t="shared" si="2"/>
        <v>9.0000000000000019E-4</v>
      </c>
      <c r="F64" s="140">
        <f t="shared" si="2"/>
        <v>9.0000000000000019E-4</v>
      </c>
      <c r="G64" s="140">
        <f t="shared" si="2"/>
        <v>9.0000000000000019E-4</v>
      </c>
      <c r="H64" s="140">
        <f t="shared" si="2"/>
        <v>9.0000000000000019E-4</v>
      </c>
      <c r="I64" s="140">
        <f t="shared" si="2"/>
        <v>9.0000000000000019E-4</v>
      </c>
      <c r="J64" s="140">
        <f t="shared" si="2"/>
        <v>9.0000000000000019E-4</v>
      </c>
      <c r="K64" s="140">
        <f t="shared" si="2"/>
        <v>9.0000000000000019E-4</v>
      </c>
      <c r="L64" s="140">
        <f t="shared" si="2"/>
        <v>9.0000000000000019E-4</v>
      </c>
      <c r="M64" s="140">
        <f t="shared" si="2"/>
        <v>9.0000000000000019E-4</v>
      </c>
      <c r="N64" s="140">
        <f t="shared" si="2"/>
        <v>9.0000000000000019E-4</v>
      </c>
      <c r="O64" s="140">
        <f t="shared" si="2"/>
        <v>1.0000000000000002E-3</v>
      </c>
      <c r="P64" s="207">
        <f>SUM(D64:O64)</f>
        <v>0.01</v>
      </c>
    </row>
    <row r="65" spans="1:17" s="208" customFormat="1" ht="13.15" customHeight="1" x14ac:dyDescent="0.25">
      <c r="A65" s="312"/>
      <c r="B65" s="312"/>
      <c r="C65" s="120" t="s">
        <v>68</v>
      </c>
      <c r="D65" s="142">
        <f t="shared" ref="D65:O65" si="3">+D35*$B$34/$P$34</f>
        <v>0</v>
      </c>
      <c r="E65" s="142">
        <f t="shared" si="3"/>
        <v>9.0000000000000019E-4</v>
      </c>
      <c r="F65" s="142">
        <f t="shared" si="3"/>
        <v>9.0000000000000019E-4</v>
      </c>
      <c r="G65" s="142">
        <f t="shared" si="3"/>
        <v>9.0000000000000019E-4</v>
      </c>
      <c r="H65" s="142">
        <f t="shared" si="3"/>
        <v>9.0000000000000019E-4</v>
      </c>
      <c r="I65" s="142">
        <f t="shared" si="3"/>
        <v>9.0000000000000019E-4</v>
      </c>
      <c r="J65" s="142">
        <f t="shared" si="3"/>
        <v>9.0000000000000019E-4</v>
      </c>
      <c r="K65" s="142">
        <f t="shared" si="3"/>
        <v>9.0000000000000019E-4</v>
      </c>
      <c r="L65" s="142">
        <f t="shared" si="3"/>
        <v>9.0000000000000019E-4</v>
      </c>
      <c r="M65" s="142">
        <f t="shared" si="3"/>
        <v>9.0000000000000019E-4</v>
      </c>
      <c r="N65" s="142">
        <f t="shared" si="3"/>
        <v>9.0000000000000019E-4</v>
      </c>
      <c r="O65" s="142">
        <f t="shared" si="3"/>
        <v>1.0000000000000002E-3</v>
      </c>
      <c r="P65" s="209">
        <f t="shared" ref="P65:P77" si="4">SUM(D65:O65)</f>
        <v>0.01</v>
      </c>
    </row>
    <row r="66" spans="1:17" s="208" customFormat="1" ht="13.15" customHeight="1" x14ac:dyDescent="0.25">
      <c r="A66" s="311" t="str">
        <f>+A37</f>
        <v>29. Acompañar técnicamente el desarrollo de las mesas de trabajo con los sectores de la administración distrital y hacerle seguimiento a los compromisos adquiridos por la administración distrital en el marco del Consejo Consultivo de Mujeres - EA.</v>
      </c>
      <c r="B66" s="311">
        <f>+B37</f>
        <v>0.01</v>
      </c>
      <c r="C66" s="119" t="s">
        <v>67</v>
      </c>
      <c r="D66" s="140">
        <f>+D37*$B$37/$P$37</f>
        <v>0</v>
      </c>
      <c r="E66" s="140">
        <f t="shared" ref="E66:O66" si="5">+E37*$B$37/$P$37</f>
        <v>8.0000000000000015E-4</v>
      </c>
      <c r="F66" s="140">
        <f t="shared" si="5"/>
        <v>8.0000000000000015E-4</v>
      </c>
      <c r="G66" s="140">
        <f t="shared" si="5"/>
        <v>1.4000000000000004E-3</v>
      </c>
      <c r="H66" s="140">
        <f t="shared" si="5"/>
        <v>8.0000000000000015E-4</v>
      </c>
      <c r="I66" s="140">
        <f t="shared" si="5"/>
        <v>8.0000000000000015E-4</v>
      </c>
      <c r="J66" s="140">
        <f t="shared" si="5"/>
        <v>8.0000000000000015E-4</v>
      </c>
      <c r="K66" s="140">
        <f t="shared" si="5"/>
        <v>8.0000000000000015E-4</v>
      </c>
      <c r="L66" s="140">
        <f t="shared" si="5"/>
        <v>1.4000000000000004E-3</v>
      </c>
      <c r="M66" s="140">
        <f t="shared" si="5"/>
        <v>8.0000000000000015E-4</v>
      </c>
      <c r="N66" s="140">
        <f t="shared" si="5"/>
        <v>8.0000000000000015E-4</v>
      </c>
      <c r="O66" s="140">
        <f t="shared" si="5"/>
        <v>8.0000000000000015E-4</v>
      </c>
      <c r="P66" s="207">
        <f t="shared" si="4"/>
        <v>1.0000000000000004E-2</v>
      </c>
    </row>
    <row r="67" spans="1:17" s="208" customFormat="1" ht="13.15" customHeight="1" x14ac:dyDescent="0.25">
      <c r="A67" s="312"/>
      <c r="B67" s="312"/>
      <c r="C67" s="120" t="s">
        <v>68</v>
      </c>
      <c r="D67" s="142">
        <f t="shared" ref="D67:O67" si="6">+D38*$B$37/$P$37</f>
        <v>0</v>
      </c>
      <c r="E67" s="142">
        <f t="shared" si="6"/>
        <v>8.0000000000000015E-4</v>
      </c>
      <c r="F67" s="142">
        <f t="shared" si="6"/>
        <v>8.0000000000000015E-4</v>
      </c>
      <c r="G67" s="142">
        <f t="shared" si="6"/>
        <v>1.4000000000000004E-3</v>
      </c>
      <c r="H67" s="142">
        <f t="shared" si="6"/>
        <v>8.0000000000000015E-4</v>
      </c>
      <c r="I67" s="142">
        <f t="shared" si="6"/>
        <v>8.0000000000000015E-4</v>
      </c>
      <c r="J67" s="142">
        <f t="shared" si="6"/>
        <v>8.0000000000000015E-4</v>
      </c>
      <c r="K67" s="142">
        <f t="shared" si="6"/>
        <v>8.0000000000000015E-4</v>
      </c>
      <c r="L67" s="142">
        <f t="shared" si="6"/>
        <v>1.4000000000000004E-3</v>
      </c>
      <c r="M67" s="142">
        <f t="shared" si="6"/>
        <v>8.0000000000000015E-4</v>
      </c>
      <c r="N67" s="142">
        <f t="shared" si="6"/>
        <v>8.0000000000000015E-4</v>
      </c>
      <c r="O67" s="142">
        <f t="shared" si="6"/>
        <v>8.0000000000000015E-4</v>
      </c>
      <c r="P67" s="209">
        <f t="shared" si="4"/>
        <v>1.0000000000000004E-2</v>
      </c>
    </row>
    <row r="68" spans="1:17" s="208" customFormat="1" ht="13.15" customHeight="1" x14ac:dyDescent="0.25">
      <c r="A68" s="311" t="str">
        <f>+A40</f>
        <v>30. Acompañar técnicamente el desarrollo de comisiones de trabajo del Espacio Autónomo del Consejo Consultivo de Mujeres.</v>
      </c>
      <c r="B68" s="311">
        <f>+B40</f>
        <v>0.01</v>
      </c>
      <c r="C68" s="119" t="s">
        <v>67</v>
      </c>
      <c r="D68" s="140">
        <f>+D40*$B$40/$P$40</f>
        <v>0</v>
      </c>
      <c r="E68" s="140">
        <f t="shared" ref="E68:O68" si="7">+E40*$B$40/$P$40</f>
        <v>8.0000000000000015E-4</v>
      </c>
      <c r="F68" s="140">
        <f t="shared" si="7"/>
        <v>8.0000000000000015E-4</v>
      </c>
      <c r="G68" s="140">
        <f t="shared" si="7"/>
        <v>8.0000000000000015E-4</v>
      </c>
      <c r="H68" s="140">
        <f t="shared" si="7"/>
        <v>8.0000000000000015E-4</v>
      </c>
      <c r="I68" s="140">
        <f t="shared" si="7"/>
        <v>8.0000000000000015E-4</v>
      </c>
      <c r="J68" s="140">
        <f t="shared" si="7"/>
        <v>1.0000000000000002E-3</v>
      </c>
      <c r="K68" s="140">
        <f t="shared" si="7"/>
        <v>1.0000000000000002E-3</v>
      </c>
      <c r="L68" s="140">
        <f t="shared" si="7"/>
        <v>1.0000000000000002E-3</v>
      </c>
      <c r="M68" s="140">
        <f t="shared" si="7"/>
        <v>1.0000000000000002E-3</v>
      </c>
      <c r="N68" s="140">
        <f t="shared" si="7"/>
        <v>1.0000000000000002E-3</v>
      </c>
      <c r="O68" s="140">
        <f t="shared" si="7"/>
        <v>1.0000000000000002E-3</v>
      </c>
      <c r="P68" s="207">
        <f t="shared" si="4"/>
        <v>1.0000000000000004E-2</v>
      </c>
    </row>
    <row r="69" spans="1:17" s="208" customFormat="1" ht="13.15" customHeight="1" x14ac:dyDescent="0.25">
      <c r="A69" s="312"/>
      <c r="B69" s="312"/>
      <c r="C69" s="120" t="s">
        <v>68</v>
      </c>
      <c r="D69" s="142">
        <f t="shared" ref="D69:O69" si="8">+D41*$B$40/$P$40</f>
        <v>0</v>
      </c>
      <c r="E69" s="142">
        <f t="shared" si="8"/>
        <v>8.0000000000000015E-4</v>
      </c>
      <c r="F69" s="142">
        <f t="shared" si="8"/>
        <v>8.0000000000000015E-4</v>
      </c>
      <c r="G69" s="142">
        <f t="shared" si="8"/>
        <v>8.0000000000000015E-4</v>
      </c>
      <c r="H69" s="142">
        <f t="shared" si="8"/>
        <v>8.0000000000000015E-4</v>
      </c>
      <c r="I69" s="142">
        <f t="shared" si="8"/>
        <v>8.0000000000000015E-4</v>
      </c>
      <c r="J69" s="142">
        <f t="shared" si="8"/>
        <v>1.0000000000000002E-3</v>
      </c>
      <c r="K69" s="142">
        <f t="shared" si="8"/>
        <v>1.0000000000000002E-3</v>
      </c>
      <c r="L69" s="142">
        <f t="shared" si="8"/>
        <v>1.0000000000000002E-3</v>
      </c>
      <c r="M69" s="142">
        <f t="shared" si="8"/>
        <v>1.0000000000000002E-3</v>
      </c>
      <c r="N69" s="142">
        <f t="shared" si="8"/>
        <v>1.0000000000000002E-3</v>
      </c>
      <c r="O69" s="142">
        <f t="shared" si="8"/>
        <v>1.0000000000000002E-3</v>
      </c>
      <c r="P69" s="209">
        <f t="shared" si="4"/>
        <v>1.0000000000000004E-2</v>
      </c>
    </row>
    <row r="70" spans="1:17" s="208" customFormat="1" ht="13.15" customHeight="1" x14ac:dyDescent="0.25">
      <c r="A70" s="311" t="str">
        <f>+A43</f>
        <v>31. Acompañar técnicamente la transversalización del enfoque de género en el Concejo de Bogotá, con enfásis en las bancadas de mujeres de este organo</v>
      </c>
      <c r="B70" s="311">
        <f>+B43</f>
        <v>0.01</v>
      </c>
      <c r="C70" s="119" t="s">
        <v>67</v>
      </c>
      <c r="D70" s="140">
        <f>+D43*$B$43/$P$43</f>
        <v>0</v>
      </c>
      <c r="E70" s="140">
        <f t="shared" ref="E70:O70" si="9">+E43*$B$43/$P$43</f>
        <v>8.0000000000000015E-4</v>
      </c>
      <c r="F70" s="140">
        <f t="shared" si="9"/>
        <v>8.0000000000000015E-4</v>
      </c>
      <c r="G70" s="140">
        <f t="shared" si="9"/>
        <v>8.0000000000000015E-4</v>
      </c>
      <c r="H70" s="140">
        <f t="shared" si="9"/>
        <v>8.0000000000000015E-4</v>
      </c>
      <c r="I70" s="140">
        <f t="shared" si="9"/>
        <v>8.0000000000000015E-4</v>
      </c>
      <c r="J70" s="140">
        <f t="shared" si="9"/>
        <v>1.0000000000000002E-3</v>
      </c>
      <c r="K70" s="140">
        <f t="shared" si="9"/>
        <v>1.0000000000000002E-3</v>
      </c>
      <c r="L70" s="140">
        <f t="shared" si="9"/>
        <v>1.0000000000000002E-3</v>
      </c>
      <c r="M70" s="140">
        <f t="shared" si="9"/>
        <v>1.0000000000000002E-3</v>
      </c>
      <c r="N70" s="140">
        <f t="shared" si="9"/>
        <v>1.0000000000000002E-3</v>
      </c>
      <c r="O70" s="140">
        <f t="shared" si="9"/>
        <v>1.0000000000000002E-3</v>
      </c>
      <c r="P70" s="207">
        <f t="shared" si="4"/>
        <v>1.0000000000000004E-2</v>
      </c>
    </row>
    <row r="71" spans="1:17" s="208" customFormat="1" ht="13.15" customHeight="1" x14ac:dyDescent="0.25">
      <c r="A71" s="312"/>
      <c r="B71" s="312"/>
      <c r="C71" s="120" t="s">
        <v>68</v>
      </c>
      <c r="D71" s="142">
        <f t="shared" ref="D71:O71" si="10">+D44*$B$43/$P$43</f>
        <v>0</v>
      </c>
      <c r="E71" s="142">
        <f t="shared" si="10"/>
        <v>8.0000000000000015E-4</v>
      </c>
      <c r="F71" s="142">
        <f t="shared" si="10"/>
        <v>8.0000000000000015E-4</v>
      </c>
      <c r="G71" s="142">
        <f t="shared" si="10"/>
        <v>8.0000000000000015E-4</v>
      </c>
      <c r="H71" s="142">
        <f t="shared" si="10"/>
        <v>8.0000000000000015E-4</v>
      </c>
      <c r="I71" s="142">
        <f t="shared" si="10"/>
        <v>8.0000000000000015E-4</v>
      </c>
      <c r="J71" s="142">
        <f t="shared" si="10"/>
        <v>1.0000000000000002E-3</v>
      </c>
      <c r="K71" s="142">
        <f t="shared" si="10"/>
        <v>1.0000000000000002E-3</v>
      </c>
      <c r="L71" s="142">
        <f t="shared" si="10"/>
        <v>1.0000000000000002E-3</v>
      </c>
      <c r="M71" s="142">
        <f t="shared" si="10"/>
        <v>1.0000000000000002E-3</v>
      </c>
      <c r="N71" s="142">
        <f t="shared" si="10"/>
        <v>1.0000000000000002E-3</v>
      </c>
      <c r="O71" s="142">
        <f t="shared" si="10"/>
        <v>1.0000000000000002E-3</v>
      </c>
      <c r="P71" s="209">
        <f t="shared" si="4"/>
        <v>1.0000000000000004E-2</v>
      </c>
    </row>
    <row r="72" spans="1:17" s="208" customFormat="1" ht="13.15" customHeight="1" x14ac:dyDescent="0.25">
      <c r="A72" s="311" t="str">
        <f>+A46</f>
        <v xml:space="preserve">32. Acompañar técnicamente la incorporación del enfoque de género en la mesa del decreto 563 de 2015 subcomisión de genero </v>
      </c>
      <c r="B72" s="311">
        <f>+B46</f>
        <v>0.01</v>
      </c>
      <c r="C72" s="119" t="s">
        <v>67</v>
      </c>
      <c r="D72" s="140">
        <f>+D46*$B$46/$P$46</f>
        <v>0</v>
      </c>
      <c r="E72" s="140">
        <f t="shared" ref="E72:O72" si="11">+E46*$B$46/$P$46</f>
        <v>8.0000000000000015E-4</v>
      </c>
      <c r="F72" s="140">
        <f t="shared" si="11"/>
        <v>8.0000000000000015E-4</v>
      </c>
      <c r="G72" s="140">
        <f t="shared" si="11"/>
        <v>8.0000000000000015E-4</v>
      </c>
      <c r="H72" s="140">
        <f t="shared" si="11"/>
        <v>8.0000000000000015E-4</v>
      </c>
      <c r="I72" s="140">
        <f t="shared" si="11"/>
        <v>8.0000000000000015E-4</v>
      </c>
      <c r="J72" s="140">
        <f t="shared" si="11"/>
        <v>1.0000000000000002E-3</v>
      </c>
      <c r="K72" s="140">
        <f t="shared" si="11"/>
        <v>1.0000000000000002E-3</v>
      </c>
      <c r="L72" s="140">
        <f t="shared" si="11"/>
        <v>1.0000000000000002E-3</v>
      </c>
      <c r="M72" s="140">
        <f t="shared" si="11"/>
        <v>1.0000000000000002E-3</v>
      </c>
      <c r="N72" s="140">
        <f t="shared" si="11"/>
        <v>1.0000000000000002E-3</v>
      </c>
      <c r="O72" s="140">
        <f t="shared" si="11"/>
        <v>1.0000000000000002E-3</v>
      </c>
      <c r="P72" s="207">
        <f t="shared" si="4"/>
        <v>1.0000000000000004E-2</v>
      </c>
    </row>
    <row r="73" spans="1:17" s="208" customFormat="1" ht="13.15" customHeight="1" x14ac:dyDescent="0.25">
      <c r="A73" s="312"/>
      <c r="B73" s="312"/>
      <c r="C73" s="120" t="s">
        <v>68</v>
      </c>
      <c r="D73" s="142">
        <f t="shared" ref="D73:O73" si="12">+D47*$B$46/$P$46</f>
        <v>0</v>
      </c>
      <c r="E73" s="142">
        <f t="shared" si="12"/>
        <v>8.0000000000000015E-4</v>
      </c>
      <c r="F73" s="142">
        <f t="shared" si="12"/>
        <v>8.0000000000000015E-4</v>
      </c>
      <c r="G73" s="142">
        <f t="shared" si="12"/>
        <v>8.0000000000000015E-4</v>
      </c>
      <c r="H73" s="142">
        <f t="shared" si="12"/>
        <v>8.0000000000000015E-4</v>
      </c>
      <c r="I73" s="142">
        <f t="shared" si="12"/>
        <v>8.0000000000000015E-4</v>
      </c>
      <c r="J73" s="142">
        <f t="shared" si="12"/>
        <v>1.0000000000000002E-3</v>
      </c>
      <c r="K73" s="142">
        <f t="shared" si="12"/>
        <v>1.0000000000000002E-3</v>
      </c>
      <c r="L73" s="142">
        <f t="shared" si="12"/>
        <v>1.0000000000000002E-3</v>
      </c>
      <c r="M73" s="142">
        <f t="shared" si="12"/>
        <v>1.0000000000000002E-3</v>
      </c>
      <c r="N73" s="142">
        <f t="shared" si="12"/>
        <v>1.0000000000000002E-3</v>
      </c>
      <c r="O73" s="142">
        <f t="shared" si="12"/>
        <v>1.0000000000000002E-3</v>
      </c>
      <c r="P73" s="209">
        <f t="shared" si="4"/>
        <v>1.0000000000000004E-2</v>
      </c>
    </row>
    <row r="74" spans="1:17" s="208" customFormat="1" ht="13.15" customHeight="1" x14ac:dyDescent="0.25">
      <c r="A74" s="311" t="str">
        <f>+A49</f>
        <v>33. Acompañar técnicamente la incorporación del enfoque de género en el Consejo Territorial de Planeación Distrital CTPD</v>
      </c>
      <c r="B74" s="311">
        <f>+B49</f>
        <v>0.01</v>
      </c>
      <c r="C74" s="119" t="s">
        <v>67</v>
      </c>
      <c r="D74" s="140">
        <f>+D49*$B$49/$P$49</f>
        <v>0</v>
      </c>
      <c r="E74" s="140">
        <f t="shared" ref="E74:O74" si="13">+E49*$B$49/$P$49</f>
        <v>8.0000000000000015E-4</v>
      </c>
      <c r="F74" s="140">
        <f t="shared" si="13"/>
        <v>8.0000000000000015E-4</v>
      </c>
      <c r="G74" s="140">
        <f t="shared" si="13"/>
        <v>8.0000000000000015E-4</v>
      </c>
      <c r="H74" s="140">
        <f t="shared" si="13"/>
        <v>8.0000000000000015E-4</v>
      </c>
      <c r="I74" s="140">
        <f t="shared" si="13"/>
        <v>8.0000000000000015E-4</v>
      </c>
      <c r="J74" s="140">
        <f t="shared" si="13"/>
        <v>1.0000000000000002E-3</v>
      </c>
      <c r="K74" s="140">
        <f t="shared" si="13"/>
        <v>1.0000000000000002E-3</v>
      </c>
      <c r="L74" s="140">
        <f t="shared" si="13"/>
        <v>1.0000000000000002E-3</v>
      </c>
      <c r="M74" s="140">
        <f t="shared" si="13"/>
        <v>1.0000000000000002E-3</v>
      </c>
      <c r="N74" s="140">
        <f t="shared" si="13"/>
        <v>1.0000000000000002E-3</v>
      </c>
      <c r="O74" s="140">
        <f t="shared" si="13"/>
        <v>1.0000000000000002E-3</v>
      </c>
      <c r="P74" s="207">
        <f t="shared" si="4"/>
        <v>1.0000000000000004E-2</v>
      </c>
    </row>
    <row r="75" spans="1:17" s="208" customFormat="1" ht="13.15" customHeight="1" x14ac:dyDescent="0.25">
      <c r="A75" s="312"/>
      <c r="B75" s="312"/>
      <c r="C75" s="120" t="s">
        <v>68</v>
      </c>
      <c r="D75" s="142">
        <f t="shared" ref="D75:O75" si="14">+D50*$B$49/$P$49</f>
        <v>0</v>
      </c>
      <c r="E75" s="142">
        <f t="shared" si="14"/>
        <v>0</v>
      </c>
      <c r="F75" s="142">
        <f t="shared" si="14"/>
        <v>8.0000000000000015E-4</v>
      </c>
      <c r="G75" s="142">
        <f t="shared" si="14"/>
        <v>8.0000000000000015E-4</v>
      </c>
      <c r="H75" s="142">
        <f t="shared" si="14"/>
        <v>8.0000000000000015E-4</v>
      </c>
      <c r="I75" s="142">
        <f t="shared" si="14"/>
        <v>8.0000000000000015E-4</v>
      </c>
      <c r="J75" s="142">
        <f t="shared" si="14"/>
        <v>1.0000000000000002E-3</v>
      </c>
      <c r="K75" s="142">
        <f t="shared" si="14"/>
        <v>1.2000000000000001E-3</v>
      </c>
      <c r="L75" s="142">
        <f t="shared" si="14"/>
        <v>1.0000000000000002E-3</v>
      </c>
      <c r="M75" s="142">
        <f t="shared" si="14"/>
        <v>1.4000000000000004E-3</v>
      </c>
      <c r="N75" s="142">
        <f t="shared" si="14"/>
        <v>1.1000000000000003E-3</v>
      </c>
      <c r="O75" s="142">
        <f t="shared" si="14"/>
        <v>1.1000000000000003E-3</v>
      </c>
      <c r="P75" s="209">
        <f t="shared" si="4"/>
        <v>1.0000000000000002E-2</v>
      </c>
    </row>
    <row r="76" spans="1:17" s="208" customFormat="1" ht="13.15" customHeight="1" x14ac:dyDescent="0.25">
      <c r="A76" s="311" t="str">
        <f>+A52</f>
        <v>34. Implementar  la estrategia de corresponsabilidad, en articulación con el derecho a la participación y representación ciudadana de las mujeres, para fortalecer su liderazgo en las instancias distritales</v>
      </c>
      <c r="B76" s="311">
        <f>+B52</f>
        <v>0.01</v>
      </c>
      <c r="C76" s="119" t="s">
        <v>67</v>
      </c>
      <c r="D76" s="140">
        <f>+D52*$B$52/$P$52</f>
        <v>0</v>
      </c>
      <c r="E76" s="140">
        <f t="shared" ref="E76:O76" si="15">+E52*$B$52/$P$52</f>
        <v>8.0000000000000015E-4</v>
      </c>
      <c r="F76" s="140">
        <f t="shared" si="15"/>
        <v>8.0000000000000015E-4</v>
      </c>
      <c r="G76" s="140">
        <f t="shared" si="15"/>
        <v>8.0000000000000015E-4</v>
      </c>
      <c r="H76" s="140">
        <f t="shared" si="15"/>
        <v>8.0000000000000015E-4</v>
      </c>
      <c r="I76" s="140">
        <f t="shared" si="15"/>
        <v>8.0000000000000015E-4</v>
      </c>
      <c r="J76" s="140">
        <f t="shared" si="15"/>
        <v>1.0000000000000002E-3</v>
      </c>
      <c r="K76" s="140">
        <f t="shared" si="15"/>
        <v>1.0000000000000002E-3</v>
      </c>
      <c r="L76" s="140">
        <f t="shared" si="15"/>
        <v>1.0000000000000002E-3</v>
      </c>
      <c r="M76" s="140">
        <f t="shared" si="15"/>
        <v>1.0000000000000002E-3</v>
      </c>
      <c r="N76" s="140">
        <f t="shared" si="15"/>
        <v>1.0000000000000002E-3</v>
      </c>
      <c r="O76" s="140">
        <f t="shared" si="15"/>
        <v>1.0000000000000002E-3</v>
      </c>
      <c r="P76" s="207">
        <f t="shared" si="4"/>
        <v>1.0000000000000004E-2</v>
      </c>
    </row>
    <row r="77" spans="1:17" s="208" customFormat="1" ht="13.15" customHeight="1" x14ac:dyDescent="0.25">
      <c r="A77" s="312"/>
      <c r="B77" s="312"/>
      <c r="C77" s="120" t="s">
        <v>68</v>
      </c>
      <c r="D77" s="142">
        <f t="shared" ref="D77:O77" si="16">+D53*$B$52/$P$52</f>
        <v>0</v>
      </c>
      <c r="E77" s="142">
        <f t="shared" si="16"/>
        <v>8.0000000000000015E-4</v>
      </c>
      <c r="F77" s="142">
        <f t="shared" si="16"/>
        <v>8.0000000000000015E-4</v>
      </c>
      <c r="G77" s="142">
        <f t="shared" si="16"/>
        <v>8.0000000000000015E-4</v>
      </c>
      <c r="H77" s="142">
        <f t="shared" si="16"/>
        <v>8.0000000000000015E-4</v>
      </c>
      <c r="I77" s="142">
        <f t="shared" si="16"/>
        <v>8.0000000000000015E-4</v>
      </c>
      <c r="J77" s="142">
        <f t="shared" si="16"/>
        <v>1.0000000000000002E-3</v>
      </c>
      <c r="K77" s="142">
        <f t="shared" si="16"/>
        <v>1.0000000000000002E-3</v>
      </c>
      <c r="L77" s="142">
        <f t="shared" si="16"/>
        <v>1.0000000000000002E-3</v>
      </c>
      <c r="M77" s="142">
        <f t="shared" si="16"/>
        <v>1.0000000000000002E-3</v>
      </c>
      <c r="N77" s="142">
        <f t="shared" si="16"/>
        <v>1.0000000000000002E-3</v>
      </c>
      <c r="O77" s="142">
        <f t="shared" si="16"/>
        <v>1.0000000000000002E-3</v>
      </c>
      <c r="P77" s="209">
        <f t="shared" si="4"/>
        <v>1.0000000000000004E-2</v>
      </c>
    </row>
    <row r="78" spans="1:17" s="208" customFormat="1" ht="11.25" x14ac:dyDescent="0.25">
      <c r="C78" s="210"/>
      <c r="D78" s="211">
        <f>+D73+D75+D77+D71+D69+D67+D65</f>
        <v>0</v>
      </c>
      <c r="E78" s="211">
        <f t="shared" ref="E78:P78" si="17">+E73+E75+E77+E71+E69+E67+E65</f>
        <v>4.9000000000000016E-3</v>
      </c>
      <c r="F78" s="211">
        <f t="shared" si="17"/>
        <v>5.7000000000000019E-3</v>
      </c>
      <c r="G78" s="211">
        <f t="shared" si="17"/>
        <v>6.3000000000000018E-3</v>
      </c>
      <c r="H78" s="211">
        <f t="shared" si="17"/>
        <v>5.7000000000000019E-3</v>
      </c>
      <c r="I78" s="211">
        <f t="shared" si="17"/>
        <v>5.7000000000000019E-3</v>
      </c>
      <c r="J78" s="211">
        <f t="shared" si="17"/>
        <v>6.7000000000000011E-3</v>
      </c>
      <c r="K78" s="211">
        <f t="shared" si="17"/>
        <v>6.9000000000000016E-3</v>
      </c>
      <c r="L78" s="211">
        <f t="shared" si="17"/>
        <v>7.3000000000000009E-3</v>
      </c>
      <c r="M78" s="211">
        <f t="shared" si="17"/>
        <v>7.1000000000000021E-3</v>
      </c>
      <c r="N78" s="211">
        <f t="shared" si="17"/>
        <v>6.8000000000000005E-3</v>
      </c>
      <c r="O78" s="211">
        <f t="shared" si="17"/>
        <v>6.9000000000000008E-3</v>
      </c>
      <c r="P78" s="211">
        <f t="shared" si="17"/>
        <v>7.0000000000000007E-2</v>
      </c>
      <c r="Q78" s="140">
        <f>+P72+P74+P76</f>
        <v>3.0000000000000013E-2</v>
      </c>
    </row>
    <row r="79" spans="1:17" s="212" customFormat="1" ht="12.75" x14ac:dyDescent="0.2">
      <c r="C79" s="121" t="s">
        <v>99</v>
      </c>
      <c r="D79" s="141">
        <f>+D78*$C$30/$B$30</f>
        <v>0</v>
      </c>
      <c r="E79" s="141">
        <f t="shared" ref="E79:O79" si="18">+E78*$C$30/$B$30</f>
        <v>0.28000000000000008</v>
      </c>
      <c r="F79" s="141">
        <f t="shared" si="18"/>
        <v>0.32571428571428579</v>
      </c>
      <c r="G79" s="141">
        <f t="shared" si="18"/>
        <v>0.36000000000000004</v>
      </c>
      <c r="H79" s="141">
        <f t="shared" si="18"/>
        <v>0.32571428571428579</v>
      </c>
      <c r="I79" s="141">
        <f t="shared" si="18"/>
        <v>0.32571428571428579</v>
      </c>
      <c r="J79" s="141">
        <f t="shared" si="18"/>
        <v>0.3828571428571429</v>
      </c>
      <c r="K79" s="141">
        <f t="shared" si="18"/>
        <v>0.39428571428571435</v>
      </c>
      <c r="L79" s="141">
        <f t="shared" si="18"/>
        <v>0.41714285714285715</v>
      </c>
      <c r="M79" s="141">
        <f t="shared" si="18"/>
        <v>0.40571428571428581</v>
      </c>
      <c r="N79" s="141">
        <f t="shared" si="18"/>
        <v>0.38857142857142857</v>
      </c>
      <c r="O79" s="141">
        <f t="shared" si="18"/>
        <v>0.39428571428571429</v>
      </c>
      <c r="P79" s="127">
        <f>SUM(D79:O79)</f>
        <v>4.0000000000000009</v>
      </c>
      <c r="Q79" s="187"/>
    </row>
  </sheetData>
  <mergeCells count="141">
    <mergeCell ref="A76:A77"/>
    <mergeCell ref="B76:B77"/>
    <mergeCell ref="A70:A71"/>
    <mergeCell ref="B70:B71"/>
    <mergeCell ref="A72:A73"/>
    <mergeCell ref="B72:B73"/>
    <mergeCell ref="A74:A75"/>
    <mergeCell ref="B74:B75"/>
    <mergeCell ref="C62:P62"/>
    <mergeCell ref="A64:A65"/>
    <mergeCell ref="B64:B65"/>
    <mergeCell ref="A66:A67"/>
    <mergeCell ref="B66:B67"/>
    <mergeCell ref="A68:A69"/>
    <mergeCell ref="B68:B69"/>
    <mergeCell ref="A62:A63"/>
    <mergeCell ref="B62:B63"/>
    <mergeCell ref="B37:B38"/>
    <mergeCell ref="Q37:AB39"/>
    <mergeCell ref="A39:B39"/>
    <mergeCell ref="A52:A53"/>
    <mergeCell ref="B52:B53"/>
    <mergeCell ref="Q52:AB54"/>
    <mergeCell ref="A54:B54"/>
    <mergeCell ref="A42:B42"/>
    <mergeCell ref="A45:B45"/>
    <mergeCell ref="A51:B51"/>
    <mergeCell ref="A46:A47"/>
    <mergeCell ref="B46:B47"/>
    <mergeCell ref="Q46:AB48"/>
    <mergeCell ref="A48:B48"/>
    <mergeCell ref="A49:A50"/>
    <mergeCell ref="B49:B50"/>
    <mergeCell ref="Q49:AB51"/>
    <mergeCell ref="A1:A4"/>
    <mergeCell ref="B1:Y1"/>
    <mergeCell ref="Z1:AB1"/>
    <mergeCell ref="B2:Y2"/>
    <mergeCell ref="Z2:AB2"/>
    <mergeCell ref="B3:Y4"/>
    <mergeCell ref="Z3:AB3"/>
    <mergeCell ref="Z4:AB4"/>
    <mergeCell ref="A7:B9"/>
    <mergeCell ref="C7:K9"/>
    <mergeCell ref="R7:T9"/>
    <mergeCell ref="U7:V9"/>
    <mergeCell ref="W7:X9"/>
    <mergeCell ref="Y7:Z7"/>
    <mergeCell ref="AA7:AB7"/>
    <mergeCell ref="Y8:Z8"/>
    <mergeCell ref="AA8:AB8"/>
    <mergeCell ref="Y9:Z9"/>
    <mergeCell ref="AA9:AB9"/>
    <mergeCell ref="A11:B11"/>
    <mergeCell ref="C11:K11"/>
    <mergeCell ref="M11:Q11"/>
    <mergeCell ref="R11:V11"/>
    <mergeCell ref="W11:X11"/>
    <mergeCell ref="Y11:AB11"/>
    <mergeCell ref="C12:Z12"/>
    <mergeCell ref="A13:B13"/>
    <mergeCell ref="C13:Q13"/>
    <mergeCell ref="S13:T13"/>
    <mergeCell ref="V13:Y13"/>
    <mergeCell ref="AA13:AB13"/>
    <mergeCell ref="A15:B16"/>
    <mergeCell ref="D15:E15"/>
    <mergeCell ref="F15:G15"/>
    <mergeCell ref="H15:I15"/>
    <mergeCell ref="Q15:AB15"/>
    <mergeCell ref="D16:E16"/>
    <mergeCell ref="F16:G16"/>
    <mergeCell ref="H16:I16"/>
    <mergeCell ref="Q16:V16"/>
    <mergeCell ref="W16:AB16"/>
    <mergeCell ref="Q17:S17"/>
    <mergeCell ref="T17:V17"/>
    <mergeCell ref="W17:Y17"/>
    <mergeCell ref="Z17:AB17"/>
    <mergeCell ref="Q18:S18"/>
    <mergeCell ref="T18:V18"/>
    <mergeCell ref="W18:Y18"/>
    <mergeCell ref="Z18:AB18"/>
    <mergeCell ref="A20:AB20"/>
    <mergeCell ref="A21:A22"/>
    <mergeCell ref="B21:C22"/>
    <mergeCell ref="D21:O21"/>
    <mergeCell ref="P21:P22"/>
    <mergeCell ref="Q21:AB22"/>
    <mergeCell ref="D22:F22"/>
    <mergeCell ref="G22:I22"/>
    <mergeCell ref="J22:L22"/>
    <mergeCell ref="M22:O22"/>
    <mergeCell ref="U29:X29"/>
    <mergeCell ref="A23:A26"/>
    <mergeCell ref="B23:C26"/>
    <mergeCell ref="D23:F26"/>
    <mergeCell ref="G23:I26"/>
    <mergeCell ref="J23:L26"/>
    <mergeCell ref="M23:O26"/>
    <mergeCell ref="Q33:AB33"/>
    <mergeCell ref="P23:P26"/>
    <mergeCell ref="Q23:AB26"/>
    <mergeCell ref="A27:AB27"/>
    <mergeCell ref="A28:A29"/>
    <mergeCell ref="B28:B29"/>
    <mergeCell ref="C28:C29"/>
    <mergeCell ref="D28:P28"/>
    <mergeCell ref="Q28:AB28"/>
    <mergeCell ref="Q29:T29"/>
    <mergeCell ref="Y29:AB29"/>
    <mergeCell ref="Q30:T30"/>
    <mergeCell ref="U30:X30"/>
    <mergeCell ref="Y30:AB30"/>
    <mergeCell ref="A31:AB31"/>
    <mergeCell ref="A32:A33"/>
    <mergeCell ref="B32:B33"/>
    <mergeCell ref="A56:A58"/>
    <mergeCell ref="C32:P32"/>
    <mergeCell ref="Q32:AB32"/>
    <mergeCell ref="B56:G56"/>
    <mergeCell ref="H56:M58"/>
    <mergeCell ref="N56:S56"/>
    <mergeCell ref="T56:W58"/>
    <mergeCell ref="X56:AB56"/>
    <mergeCell ref="N57:S57"/>
    <mergeCell ref="X57:AB57"/>
    <mergeCell ref="B58:G58"/>
    <mergeCell ref="N58:S58"/>
    <mergeCell ref="X58:AB58"/>
    <mergeCell ref="A40:A41"/>
    <mergeCell ref="B40:B41"/>
    <mergeCell ref="Q40:AB42"/>
    <mergeCell ref="A43:A44"/>
    <mergeCell ref="B43:B44"/>
    <mergeCell ref="Q43:AB45"/>
    <mergeCell ref="A34:A35"/>
    <mergeCell ref="B34:B35"/>
    <mergeCell ref="Q34:AB36"/>
    <mergeCell ref="A36:B36"/>
    <mergeCell ref="A37:A38"/>
  </mergeCells>
  <dataValidations count="6">
    <dataValidation type="textLength" operator="lessThanOrEqual" allowBlank="1" showInputMessage="1" showErrorMessage="1" errorTitle="Máximo 1.000 caracteres" error="Máximo 1.000 caracteres" sqref="U30:X30">
      <formula1>1000</formula1>
    </dataValidation>
    <dataValidation type="textLength" operator="lessThanOrEqual" allowBlank="1" showInputMessage="1" showErrorMessage="1" errorTitle="Máximo 2.000 caracteres" error="Máximo 2.000 caracteres" sqref="Q30:T30">
      <formula1>2000</formula1>
    </dataValidation>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52">
      <formula1>8000</formula1>
    </dataValidation>
    <dataValidation type="textLength" operator="lessThanOrEqual" allowBlank="1" showInputMessage="1" showErrorMessage="1" errorTitle="Máximo 2.000 caracteres" error="Máximo 2.000 caracteres" sqref="Q46:AB48">
      <formula1>16000</formula1>
    </dataValidation>
    <dataValidation type="textLength" operator="lessThanOrEqual" allowBlank="1" showInputMessage="1" showErrorMessage="1" errorTitle="Máximo 2.000 caracteres" error="Máximo 2.000 caracteres" sqref="Q34:AB45 Q49">
      <formula1>12000</formula1>
    </dataValidation>
  </dataValidations>
  <printOptions horizontalCentered="1"/>
  <pageMargins left="0.19685039370078741" right="0.19685039370078741" top="0.19685039370078741" bottom="0.19685039370078741" header="0" footer="0"/>
  <pageSetup paperSize="41" scale="33" fitToHeight="0" orientation="landscape" r:id="rId1"/>
  <rowBreaks count="3" manualBreakCount="3">
    <brk id="36" max="27" man="1"/>
    <brk id="42" max="27" man="1"/>
    <brk id="48" max="27"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N63"/>
  <sheetViews>
    <sheetView tabSelected="1" view="pageBreakPreview" topLeftCell="A27" zoomScale="75" zoomScaleNormal="75" zoomScaleSheetLayoutView="75" workbookViewId="0">
      <selection activeCell="A27" sqref="A27:AB27"/>
    </sheetView>
  </sheetViews>
  <sheetFormatPr baseColWidth="10" defaultColWidth="11.42578125" defaultRowHeight="15" x14ac:dyDescent="0.25"/>
  <cols>
    <col min="1" max="1" width="38.42578125" style="183" customWidth="1"/>
    <col min="2" max="2" width="18.28515625" style="183" customWidth="1"/>
    <col min="3" max="3" width="17.42578125" style="183" customWidth="1"/>
    <col min="4" max="5" width="7" style="183" customWidth="1"/>
    <col min="6" max="6" width="8.28515625" style="183" customWidth="1"/>
    <col min="7" max="15" width="7.7109375" style="183" customWidth="1"/>
    <col min="16" max="16" width="11.140625" style="183" customWidth="1"/>
    <col min="17" max="20" width="14.7109375" style="183" customWidth="1"/>
    <col min="21" max="24" width="8.7109375" style="183" customWidth="1"/>
    <col min="25" max="28" width="9.5703125" style="183" customWidth="1"/>
    <col min="29" max="29" width="8" style="183" bestFit="1" customWidth="1"/>
    <col min="30" max="30" width="22.85546875" style="183" customWidth="1"/>
    <col min="31" max="31" width="18.42578125" style="183" bestFit="1" customWidth="1"/>
    <col min="32" max="32" width="8.42578125" style="183" customWidth="1"/>
    <col min="33" max="33" width="18.42578125" style="183" bestFit="1" customWidth="1"/>
    <col min="34" max="34" width="5.7109375" style="183" customWidth="1"/>
    <col min="35" max="35" width="18.42578125" style="183" bestFit="1" customWidth="1"/>
    <col min="36" max="36" width="4.7109375" style="183" customWidth="1"/>
    <col min="37" max="37" width="23" style="183" bestFit="1" customWidth="1"/>
    <col min="38" max="38" width="11.42578125" style="183"/>
    <col min="39" max="39" width="18.42578125" style="183" bestFit="1" customWidth="1"/>
    <col min="40" max="40" width="16.140625" style="183" customWidth="1"/>
    <col min="41" max="16384" width="11.42578125" style="183"/>
  </cols>
  <sheetData>
    <row r="1" spans="1:40" ht="32.25" customHeight="1" x14ac:dyDescent="0.25">
      <c r="A1" s="471"/>
      <c r="B1" s="474" t="s">
        <v>0</v>
      </c>
      <c r="C1" s="475"/>
      <c r="D1" s="475"/>
      <c r="E1" s="475"/>
      <c r="F1" s="475"/>
      <c r="G1" s="475"/>
      <c r="H1" s="475"/>
      <c r="I1" s="475"/>
      <c r="J1" s="475"/>
      <c r="K1" s="475"/>
      <c r="L1" s="475"/>
      <c r="M1" s="475"/>
      <c r="N1" s="475"/>
      <c r="O1" s="475"/>
      <c r="P1" s="475"/>
      <c r="Q1" s="475"/>
      <c r="R1" s="475"/>
      <c r="S1" s="475"/>
      <c r="T1" s="475"/>
      <c r="U1" s="475"/>
      <c r="V1" s="475"/>
      <c r="W1" s="475"/>
      <c r="X1" s="475"/>
      <c r="Y1" s="476"/>
      <c r="Z1" s="477" t="s">
        <v>1</v>
      </c>
      <c r="AA1" s="478"/>
      <c r="AB1" s="479"/>
    </row>
    <row r="2" spans="1:40" ht="30.75" customHeight="1" x14ac:dyDescent="0.25">
      <c r="A2" s="472"/>
      <c r="B2" s="480" t="s">
        <v>2</v>
      </c>
      <c r="C2" s="481"/>
      <c r="D2" s="481"/>
      <c r="E2" s="481"/>
      <c r="F2" s="481"/>
      <c r="G2" s="481"/>
      <c r="H2" s="481"/>
      <c r="I2" s="481"/>
      <c r="J2" s="481"/>
      <c r="K2" s="481"/>
      <c r="L2" s="481"/>
      <c r="M2" s="481"/>
      <c r="N2" s="481"/>
      <c r="O2" s="481"/>
      <c r="P2" s="481"/>
      <c r="Q2" s="481"/>
      <c r="R2" s="481"/>
      <c r="S2" s="481"/>
      <c r="T2" s="481"/>
      <c r="U2" s="481"/>
      <c r="V2" s="481"/>
      <c r="W2" s="481"/>
      <c r="X2" s="481"/>
      <c r="Y2" s="482"/>
      <c r="Z2" s="483" t="s">
        <v>3</v>
      </c>
      <c r="AA2" s="484"/>
      <c r="AB2" s="485"/>
    </row>
    <row r="3" spans="1:40" ht="24" customHeight="1" x14ac:dyDescent="0.25">
      <c r="A3" s="472"/>
      <c r="B3" s="486" t="s">
        <v>4</v>
      </c>
      <c r="C3" s="487"/>
      <c r="D3" s="487"/>
      <c r="E3" s="487"/>
      <c r="F3" s="487"/>
      <c r="G3" s="487"/>
      <c r="H3" s="487"/>
      <c r="I3" s="487"/>
      <c r="J3" s="487"/>
      <c r="K3" s="487"/>
      <c r="L3" s="487"/>
      <c r="M3" s="487"/>
      <c r="N3" s="487"/>
      <c r="O3" s="487"/>
      <c r="P3" s="487"/>
      <c r="Q3" s="487"/>
      <c r="R3" s="487"/>
      <c r="S3" s="487"/>
      <c r="T3" s="487"/>
      <c r="U3" s="487"/>
      <c r="V3" s="487"/>
      <c r="W3" s="487"/>
      <c r="X3" s="487"/>
      <c r="Y3" s="488"/>
      <c r="Z3" s="483" t="s">
        <v>5</v>
      </c>
      <c r="AA3" s="484"/>
      <c r="AB3" s="485"/>
    </row>
    <row r="4" spans="1:40" ht="15.75" customHeight="1" thickBot="1" x14ac:dyDescent="0.3">
      <c r="A4" s="473"/>
      <c r="B4" s="489"/>
      <c r="C4" s="490"/>
      <c r="D4" s="490"/>
      <c r="E4" s="490"/>
      <c r="F4" s="490"/>
      <c r="G4" s="490"/>
      <c r="H4" s="490"/>
      <c r="I4" s="490"/>
      <c r="J4" s="490"/>
      <c r="K4" s="490"/>
      <c r="L4" s="490"/>
      <c r="M4" s="490"/>
      <c r="N4" s="490"/>
      <c r="O4" s="490"/>
      <c r="P4" s="490"/>
      <c r="Q4" s="490"/>
      <c r="R4" s="490"/>
      <c r="S4" s="490"/>
      <c r="T4" s="490"/>
      <c r="U4" s="490"/>
      <c r="V4" s="490"/>
      <c r="W4" s="490"/>
      <c r="X4" s="490"/>
      <c r="Y4" s="491"/>
      <c r="Z4" s="550" t="s">
        <v>6</v>
      </c>
      <c r="AA4" s="551"/>
      <c r="AB4" s="552"/>
    </row>
    <row r="5" spans="1:40" ht="9" customHeight="1" thickBot="1" x14ac:dyDescent="0.3">
      <c r="A5" s="160"/>
      <c r="B5" s="161"/>
      <c r="C5" s="162"/>
      <c r="D5" s="235"/>
      <c r="E5" s="235"/>
      <c r="F5" s="235"/>
      <c r="G5" s="235"/>
      <c r="H5" s="235"/>
      <c r="I5" s="235"/>
      <c r="J5" s="235"/>
      <c r="K5" s="235"/>
      <c r="L5" s="235"/>
      <c r="M5" s="235"/>
      <c r="N5" s="235"/>
      <c r="O5" s="235"/>
      <c r="P5" s="235"/>
      <c r="Q5" s="235"/>
      <c r="R5" s="235"/>
      <c r="S5" s="235"/>
      <c r="T5" s="235"/>
      <c r="U5" s="235"/>
      <c r="V5" s="235"/>
      <c r="W5" s="235"/>
      <c r="X5" s="235"/>
      <c r="Y5" s="235"/>
      <c r="Z5" s="163"/>
      <c r="AA5" s="164"/>
      <c r="AB5" s="165"/>
    </row>
    <row r="6" spans="1:40" ht="9" customHeight="1" thickBot="1" x14ac:dyDescent="0.3">
      <c r="A6" s="166"/>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167"/>
      <c r="AB6" s="168"/>
    </row>
    <row r="7" spans="1:40" s="295" customFormat="1" ht="12.75" x14ac:dyDescent="0.2">
      <c r="A7" s="495" t="s">
        <v>7</v>
      </c>
      <c r="B7" s="496"/>
      <c r="C7" s="501" t="s">
        <v>8</v>
      </c>
      <c r="D7" s="502"/>
      <c r="E7" s="502"/>
      <c r="F7" s="502"/>
      <c r="G7" s="502"/>
      <c r="H7" s="502"/>
      <c r="I7" s="502"/>
      <c r="J7" s="502"/>
      <c r="K7" s="496"/>
      <c r="L7" s="184"/>
      <c r="M7" s="185"/>
      <c r="N7" s="185"/>
      <c r="O7" s="185"/>
      <c r="P7" s="185"/>
      <c r="Q7" s="186"/>
      <c r="R7" s="505" t="s">
        <v>9</v>
      </c>
      <c r="S7" s="502"/>
      <c r="T7" s="496"/>
      <c r="U7" s="506">
        <v>44564</v>
      </c>
      <c r="V7" s="507"/>
      <c r="W7" s="505" t="s">
        <v>10</v>
      </c>
      <c r="X7" s="496"/>
      <c r="Y7" s="557" t="s">
        <v>11</v>
      </c>
      <c r="Z7" s="513"/>
      <c r="AA7" s="558"/>
      <c r="AB7" s="513"/>
      <c r="AC7" s="187"/>
      <c r="AD7" s="187"/>
      <c r="AE7" s="187"/>
      <c r="AF7" s="187"/>
      <c r="AG7" s="187"/>
      <c r="AH7" s="187"/>
      <c r="AI7" s="187"/>
      <c r="AJ7" s="187"/>
      <c r="AK7" s="187"/>
      <c r="AL7" s="187"/>
      <c r="AM7" s="187"/>
      <c r="AN7" s="187"/>
    </row>
    <row r="8" spans="1:40" s="295" customFormat="1" ht="12.75" x14ac:dyDescent="0.2">
      <c r="A8" s="497"/>
      <c r="B8" s="498"/>
      <c r="C8" s="497"/>
      <c r="D8" s="556"/>
      <c r="E8" s="556"/>
      <c r="F8" s="556"/>
      <c r="G8" s="556"/>
      <c r="H8" s="556"/>
      <c r="I8" s="556"/>
      <c r="J8" s="556"/>
      <c r="K8" s="498"/>
      <c r="L8" s="184"/>
      <c r="M8" s="185"/>
      <c r="N8" s="185"/>
      <c r="O8" s="185"/>
      <c r="P8" s="185"/>
      <c r="Q8" s="186"/>
      <c r="R8" s="497"/>
      <c r="S8" s="556"/>
      <c r="T8" s="498"/>
      <c r="U8" s="508"/>
      <c r="V8" s="509"/>
      <c r="W8" s="497"/>
      <c r="X8" s="498"/>
      <c r="Y8" s="560" t="s">
        <v>12</v>
      </c>
      <c r="Z8" s="516"/>
      <c r="AA8" s="561"/>
      <c r="AB8" s="516"/>
      <c r="AC8" s="187"/>
      <c r="AD8" s="187"/>
      <c r="AE8" s="187"/>
      <c r="AF8" s="187"/>
      <c r="AG8" s="187"/>
      <c r="AH8" s="187"/>
      <c r="AI8" s="187"/>
      <c r="AJ8" s="187"/>
      <c r="AK8" s="187"/>
      <c r="AL8" s="187"/>
      <c r="AM8" s="187"/>
      <c r="AN8" s="187"/>
    </row>
    <row r="9" spans="1:40" s="295" customFormat="1" ht="13.5" thickBot="1" x14ac:dyDescent="0.25">
      <c r="A9" s="499"/>
      <c r="B9" s="500"/>
      <c r="C9" s="499"/>
      <c r="D9" s="504"/>
      <c r="E9" s="504"/>
      <c r="F9" s="504"/>
      <c r="G9" s="504"/>
      <c r="H9" s="504"/>
      <c r="I9" s="504"/>
      <c r="J9" s="504"/>
      <c r="K9" s="500"/>
      <c r="L9" s="184"/>
      <c r="M9" s="185"/>
      <c r="N9" s="185"/>
      <c r="O9" s="185"/>
      <c r="P9" s="185"/>
      <c r="Q9" s="186"/>
      <c r="R9" s="499"/>
      <c r="S9" s="504"/>
      <c r="T9" s="500"/>
      <c r="U9" s="510"/>
      <c r="V9" s="511"/>
      <c r="W9" s="499"/>
      <c r="X9" s="500"/>
      <c r="Y9" s="563" t="s">
        <v>13</v>
      </c>
      <c r="Z9" s="519"/>
      <c r="AA9" s="564" t="s">
        <v>14</v>
      </c>
      <c r="AB9" s="519"/>
      <c r="AC9" s="187"/>
      <c r="AD9" s="187"/>
      <c r="AE9" s="187"/>
      <c r="AF9" s="187"/>
      <c r="AG9" s="187"/>
      <c r="AH9" s="187"/>
      <c r="AI9" s="187"/>
      <c r="AJ9" s="187"/>
      <c r="AK9" s="187"/>
      <c r="AL9" s="187"/>
      <c r="AM9" s="187"/>
      <c r="AN9" s="187"/>
    </row>
    <row r="10" spans="1:40" s="295" customFormat="1" ht="9" customHeight="1" thickBot="1" x14ac:dyDescent="0.25">
      <c r="A10" s="75"/>
      <c r="B10" s="76"/>
      <c r="C10" s="77"/>
      <c r="D10" s="77"/>
      <c r="E10" s="77"/>
      <c r="F10" s="77"/>
      <c r="G10" s="77"/>
      <c r="H10" s="77"/>
      <c r="I10" s="77"/>
      <c r="J10" s="77"/>
      <c r="K10" s="77"/>
      <c r="L10" s="77"/>
      <c r="M10" s="78"/>
      <c r="N10" s="78"/>
      <c r="O10" s="78"/>
      <c r="P10" s="78"/>
      <c r="Q10" s="78"/>
      <c r="R10" s="79"/>
      <c r="S10" s="79"/>
      <c r="T10" s="79"/>
      <c r="U10" s="79"/>
      <c r="V10" s="79"/>
      <c r="W10" s="80"/>
      <c r="X10" s="80"/>
      <c r="Y10" s="80"/>
      <c r="Z10" s="80"/>
      <c r="AA10" s="80"/>
      <c r="AB10" s="81"/>
      <c r="AC10" s="187"/>
      <c r="AD10" s="187"/>
      <c r="AE10" s="187"/>
      <c r="AF10" s="187"/>
      <c r="AG10" s="187"/>
      <c r="AH10" s="187"/>
      <c r="AI10" s="187"/>
      <c r="AJ10" s="187"/>
      <c r="AK10" s="187"/>
      <c r="AL10" s="187"/>
      <c r="AM10" s="187"/>
      <c r="AN10" s="187"/>
    </row>
    <row r="11" spans="1:40" s="295" customFormat="1" ht="39" customHeight="1" thickBot="1" x14ac:dyDescent="0.25">
      <c r="A11" s="457" t="s">
        <v>15</v>
      </c>
      <c r="B11" s="458"/>
      <c r="C11" s="459" t="s">
        <v>16</v>
      </c>
      <c r="D11" s="460"/>
      <c r="E11" s="460"/>
      <c r="F11" s="460"/>
      <c r="G11" s="460"/>
      <c r="H11" s="460"/>
      <c r="I11" s="460"/>
      <c r="J11" s="460"/>
      <c r="K11" s="458"/>
      <c r="L11" s="189"/>
      <c r="M11" s="461" t="s">
        <v>17</v>
      </c>
      <c r="N11" s="460"/>
      <c r="O11" s="460"/>
      <c r="P11" s="460"/>
      <c r="Q11" s="458"/>
      <c r="R11" s="462" t="s">
        <v>18</v>
      </c>
      <c r="S11" s="460"/>
      <c r="T11" s="460"/>
      <c r="U11" s="460"/>
      <c r="V11" s="458"/>
      <c r="W11" s="461" t="s">
        <v>19</v>
      </c>
      <c r="X11" s="458"/>
      <c r="Y11" s="462" t="s">
        <v>20</v>
      </c>
      <c r="Z11" s="460"/>
      <c r="AA11" s="460"/>
      <c r="AB11" s="458"/>
      <c r="AC11" s="187"/>
      <c r="AD11" s="187"/>
      <c r="AE11" s="187"/>
      <c r="AF11" s="187"/>
      <c r="AG11" s="187"/>
      <c r="AH11" s="187"/>
      <c r="AI11" s="187"/>
      <c r="AJ11" s="187"/>
      <c r="AK11" s="187"/>
      <c r="AL11" s="187"/>
      <c r="AM11" s="187"/>
      <c r="AN11" s="187"/>
    </row>
    <row r="12" spans="1:40" ht="9" customHeight="1" thickBot="1" x14ac:dyDescent="0.3">
      <c r="A12" s="169"/>
      <c r="B12" s="170"/>
      <c r="C12" s="463"/>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171"/>
      <c r="AB12" s="172"/>
    </row>
    <row r="13" spans="1:40" s="173" customFormat="1" ht="37.5" customHeight="1" thickBot="1" x14ac:dyDescent="0.3">
      <c r="A13" s="441" t="s">
        <v>21</v>
      </c>
      <c r="B13" s="442"/>
      <c r="C13" s="465" t="s">
        <v>148</v>
      </c>
      <c r="D13" s="466"/>
      <c r="E13" s="466"/>
      <c r="F13" s="466"/>
      <c r="G13" s="466"/>
      <c r="H13" s="466"/>
      <c r="I13" s="466"/>
      <c r="J13" s="466"/>
      <c r="K13" s="466"/>
      <c r="L13" s="466"/>
      <c r="M13" s="466"/>
      <c r="N13" s="466"/>
      <c r="O13" s="466"/>
      <c r="P13" s="466"/>
      <c r="Q13" s="467"/>
      <c r="R13" s="235"/>
      <c r="S13" s="348" t="s">
        <v>23</v>
      </c>
      <c r="T13" s="348"/>
      <c r="U13" s="130">
        <f>+[5]Ponderación!E9</f>
        <v>1</v>
      </c>
      <c r="V13" s="468" t="s">
        <v>24</v>
      </c>
      <c r="W13" s="348"/>
      <c r="X13" s="348"/>
      <c r="Y13" s="348"/>
      <c r="Z13" s="235"/>
      <c r="AA13" s="469">
        <f>+[5]Ponderación!D9</f>
        <v>0.15325748729233865</v>
      </c>
      <c r="AB13" s="470"/>
    </row>
    <row r="14" spans="1:40" ht="16.5" customHeight="1" thickBot="1" x14ac:dyDescent="0.3">
      <c r="A14" s="190"/>
      <c r="B14" s="236"/>
      <c r="C14" s="29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192"/>
    </row>
    <row r="15" spans="1:40" ht="24" customHeight="1" thickBot="1" x14ac:dyDescent="0.3">
      <c r="A15" s="441" t="s">
        <v>25</v>
      </c>
      <c r="B15" s="442"/>
      <c r="C15" s="294" t="s">
        <v>26</v>
      </c>
      <c r="D15" s="445" t="s">
        <v>27</v>
      </c>
      <c r="E15" s="446"/>
      <c r="F15" s="445" t="s">
        <v>28</v>
      </c>
      <c r="G15" s="446"/>
      <c r="H15" s="445" t="s">
        <v>29</v>
      </c>
      <c r="I15" s="447"/>
      <c r="J15" s="292"/>
      <c r="K15" s="237"/>
      <c r="L15" s="292"/>
      <c r="M15" s="167"/>
      <c r="N15" s="167"/>
      <c r="O15" s="167"/>
      <c r="P15" s="167"/>
      <c r="Q15" s="448" t="s">
        <v>30</v>
      </c>
      <c r="R15" s="449"/>
      <c r="S15" s="449"/>
      <c r="T15" s="449"/>
      <c r="U15" s="449"/>
      <c r="V15" s="449"/>
      <c r="W15" s="449"/>
      <c r="X15" s="449"/>
      <c r="Y15" s="449"/>
      <c r="Z15" s="449"/>
      <c r="AA15" s="449"/>
      <c r="AB15" s="450"/>
    </row>
    <row r="16" spans="1:40" ht="35.25" customHeight="1" thickBot="1" x14ac:dyDescent="0.3">
      <c r="A16" s="443"/>
      <c r="B16" s="444"/>
      <c r="C16" s="174"/>
      <c r="D16" s="350"/>
      <c r="E16" s="352"/>
      <c r="F16" s="546"/>
      <c r="G16" s="573"/>
      <c r="H16" s="350" t="s">
        <v>14</v>
      </c>
      <c r="I16" s="451"/>
      <c r="J16" s="292"/>
      <c r="K16" s="292"/>
      <c r="L16" s="292"/>
      <c r="M16" s="167"/>
      <c r="N16" s="167"/>
      <c r="O16" s="167"/>
      <c r="P16" s="167"/>
      <c r="Q16" s="452" t="s">
        <v>31</v>
      </c>
      <c r="R16" s="453"/>
      <c r="S16" s="453"/>
      <c r="T16" s="453"/>
      <c r="U16" s="453"/>
      <c r="V16" s="454"/>
      <c r="W16" s="455" t="s">
        <v>32</v>
      </c>
      <c r="X16" s="453"/>
      <c r="Y16" s="453"/>
      <c r="Z16" s="453"/>
      <c r="AA16" s="453"/>
      <c r="AB16" s="456"/>
    </row>
    <row r="17" spans="1:40" ht="27" customHeight="1" x14ac:dyDescent="0.25">
      <c r="A17" s="175"/>
      <c r="B17" s="167"/>
      <c r="C17" s="167"/>
      <c r="D17" s="176"/>
      <c r="E17" s="176"/>
      <c r="F17" s="176"/>
      <c r="G17" s="176"/>
      <c r="H17" s="176"/>
      <c r="I17" s="176"/>
      <c r="J17" s="176"/>
      <c r="K17" s="176"/>
      <c r="L17" s="176"/>
      <c r="M17" s="167"/>
      <c r="N17" s="167"/>
      <c r="O17" s="167"/>
      <c r="P17" s="167"/>
      <c r="Q17" s="704" t="s">
        <v>33</v>
      </c>
      <c r="R17" s="705"/>
      <c r="S17" s="706"/>
      <c r="T17" s="717" t="s">
        <v>34</v>
      </c>
      <c r="U17" s="705"/>
      <c r="V17" s="706"/>
      <c r="W17" s="717" t="s">
        <v>33</v>
      </c>
      <c r="X17" s="705"/>
      <c r="Y17" s="706"/>
      <c r="Z17" s="717" t="s">
        <v>34</v>
      </c>
      <c r="AA17" s="705"/>
      <c r="AB17" s="718"/>
      <c r="AC17" s="217"/>
      <c r="AD17" s="217"/>
    </row>
    <row r="18" spans="1:40" ht="18" customHeight="1" thickBot="1" x14ac:dyDescent="0.3">
      <c r="A18" s="166"/>
      <c r="B18" s="235"/>
      <c r="C18" s="176"/>
      <c r="D18" s="176"/>
      <c r="E18" s="176"/>
      <c r="F18" s="176"/>
      <c r="G18" s="238"/>
      <c r="H18" s="238"/>
      <c r="I18" s="238"/>
      <c r="J18" s="238"/>
      <c r="K18" s="238"/>
      <c r="L18" s="238"/>
      <c r="M18" s="176"/>
      <c r="N18" s="176"/>
      <c r="O18" s="176"/>
      <c r="P18" s="303"/>
      <c r="Q18" s="701">
        <v>12463460</v>
      </c>
      <c r="R18" s="702"/>
      <c r="S18" s="703"/>
      <c r="T18" s="715">
        <v>12463460</v>
      </c>
      <c r="U18" s="702"/>
      <c r="V18" s="703"/>
      <c r="W18" s="435">
        <v>523105889</v>
      </c>
      <c r="X18" s="433"/>
      <c r="Y18" s="434"/>
      <c r="Z18" s="715">
        <v>483365003</v>
      </c>
      <c r="AA18" s="702"/>
      <c r="AB18" s="716"/>
      <c r="AC18" s="304">
        <f>+Z18/W18</f>
        <v>0.92402898373793685</v>
      </c>
      <c r="AD18" s="196"/>
    </row>
    <row r="19" spans="1:40" ht="7.5" customHeight="1" thickBot="1" x14ac:dyDescent="0.3">
      <c r="A19" s="166"/>
      <c r="B19" s="235"/>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67"/>
      <c r="AB19" s="168"/>
    </row>
    <row r="20" spans="1:40" ht="17.25" customHeight="1" x14ac:dyDescent="0.25">
      <c r="A20" s="437" t="s">
        <v>35</v>
      </c>
      <c r="B20" s="438"/>
      <c r="C20" s="439"/>
      <c r="D20" s="439"/>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40"/>
    </row>
    <row r="21" spans="1:40" ht="15" customHeight="1" x14ac:dyDescent="0.25">
      <c r="A21" s="379" t="s">
        <v>36</v>
      </c>
      <c r="B21" s="423" t="s">
        <v>37</v>
      </c>
      <c r="C21" s="424"/>
      <c r="D21" s="382" t="s">
        <v>38</v>
      </c>
      <c r="E21" s="383"/>
      <c r="F21" s="383"/>
      <c r="G21" s="383"/>
      <c r="H21" s="383"/>
      <c r="I21" s="383"/>
      <c r="J21" s="383"/>
      <c r="K21" s="383"/>
      <c r="L21" s="383"/>
      <c r="M21" s="383"/>
      <c r="N21" s="383"/>
      <c r="O21" s="425"/>
      <c r="P21" s="381" t="s">
        <v>39</v>
      </c>
      <c r="Q21" s="381" t="s">
        <v>40</v>
      </c>
      <c r="R21" s="381"/>
      <c r="S21" s="381"/>
      <c r="T21" s="381"/>
      <c r="U21" s="381"/>
      <c r="V21" s="381"/>
      <c r="W21" s="381"/>
      <c r="X21" s="381"/>
      <c r="Y21" s="381"/>
      <c r="Z21" s="381"/>
      <c r="AA21" s="381"/>
      <c r="AB21" s="426"/>
    </row>
    <row r="22" spans="1:40" ht="27" customHeight="1" x14ac:dyDescent="0.25">
      <c r="A22" s="422"/>
      <c r="B22" s="389"/>
      <c r="C22" s="376"/>
      <c r="D22" s="382" t="s">
        <v>26</v>
      </c>
      <c r="E22" s="383"/>
      <c r="F22" s="425"/>
      <c r="G22" s="382" t="s">
        <v>27</v>
      </c>
      <c r="H22" s="383"/>
      <c r="I22" s="425"/>
      <c r="J22" s="382" t="s">
        <v>28</v>
      </c>
      <c r="K22" s="383"/>
      <c r="L22" s="425"/>
      <c r="M22" s="382" t="s">
        <v>29</v>
      </c>
      <c r="N22" s="383"/>
      <c r="O22" s="425"/>
      <c r="P22" s="425"/>
      <c r="Q22" s="381"/>
      <c r="R22" s="381"/>
      <c r="S22" s="381"/>
      <c r="T22" s="381"/>
      <c r="U22" s="381"/>
      <c r="V22" s="381"/>
      <c r="W22" s="381"/>
      <c r="X22" s="381"/>
      <c r="Y22" s="381"/>
      <c r="Z22" s="381"/>
      <c r="AA22" s="381"/>
      <c r="AB22" s="426"/>
    </row>
    <row r="23" spans="1:40" ht="17.100000000000001" customHeight="1" x14ac:dyDescent="0.25">
      <c r="A23" s="395" t="str">
        <f>+C13</f>
        <v>Diseñar e implementar 4 estrategias de transformación de imaginarios, representaciones  y estereotipos de discriminación con enfoque diferencial y de género, dirigidas a la ciudadanía</v>
      </c>
      <c r="B23" s="397"/>
      <c r="C23" s="398"/>
      <c r="D23" s="401"/>
      <c r="E23" s="402"/>
      <c r="F23" s="403"/>
      <c r="G23" s="401"/>
      <c r="H23" s="402"/>
      <c r="I23" s="403"/>
      <c r="J23" s="401"/>
      <c r="K23" s="402"/>
      <c r="L23" s="403"/>
      <c r="M23" s="407" t="s">
        <v>14</v>
      </c>
      <c r="N23" s="408"/>
      <c r="O23" s="409"/>
      <c r="P23" s="413"/>
      <c r="Q23" s="415" t="s">
        <v>260</v>
      </c>
      <c r="R23" s="415"/>
      <c r="S23" s="415"/>
      <c r="T23" s="415"/>
      <c r="U23" s="415"/>
      <c r="V23" s="415"/>
      <c r="W23" s="415"/>
      <c r="X23" s="415"/>
      <c r="Y23" s="415"/>
      <c r="Z23" s="415"/>
      <c r="AA23" s="415"/>
      <c r="AB23" s="416"/>
    </row>
    <row r="24" spans="1:40" ht="17.100000000000001" customHeight="1" x14ac:dyDescent="0.25">
      <c r="A24" s="395"/>
      <c r="B24" s="399"/>
      <c r="C24" s="400"/>
      <c r="D24" s="404"/>
      <c r="E24" s="405"/>
      <c r="F24" s="406"/>
      <c r="G24" s="404"/>
      <c r="H24" s="405"/>
      <c r="I24" s="406"/>
      <c r="J24" s="404"/>
      <c r="K24" s="405"/>
      <c r="L24" s="406"/>
      <c r="M24" s="410"/>
      <c r="N24" s="411"/>
      <c r="O24" s="412"/>
      <c r="P24" s="414"/>
      <c r="Q24" s="415"/>
      <c r="R24" s="415"/>
      <c r="S24" s="415"/>
      <c r="T24" s="415"/>
      <c r="U24" s="415"/>
      <c r="V24" s="415"/>
      <c r="W24" s="415"/>
      <c r="X24" s="415"/>
      <c r="Y24" s="415"/>
      <c r="Z24" s="415"/>
      <c r="AA24" s="415"/>
      <c r="AB24" s="416"/>
    </row>
    <row r="25" spans="1:40" ht="17.100000000000001" customHeight="1" x14ac:dyDescent="0.25">
      <c r="A25" s="395"/>
      <c r="B25" s="399"/>
      <c r="C25" s="400"/>
      <c r="D25" s="404"/>
      <c r="E25" s="405"/>
      <c r="F25" s="406"/>
      <c r="G25" s="404"/>
      <c r="H25" s="405"/>
      <c r="I25" s="406"/>
      <c r="J25" s="404"/>
      <c r="K25" s="405"/>
      <c r="L25" s="406"/>
      <c r="M25" s="410"/>
      <c r="N25" s="411"/>
      <c r="O25" s="412"/>
      <c r="P25" s="414"/>
      <c r="Q25" s="415"/>
      <c r="R25" s="415"/>
      <c r="S25" s="415"/>
      <c r="T25" s="415"/>
      <c r="U25" s="415"/>
      <c r="V25" s="415"/>
      <c r="W25" s="415"/>
      <c r="X25" s="415"/>
      <c r="Y25" s="415"/>
      <c r="Z25" s="415"/>
      <c r="AA25" s="415"/>
      <c r="AB25" s="416"/>
    </row>
    <row r="26" spans="1:40" ht="17.100000000000001" customHeight="1" thickBot="1" x14ac:dyDescent="0.3">
      <c r="A26" s="396"/>
      <c r="B26" s="399"/>
      <c r="C26" s="400"/>
      <c r="D26" s="404"/>
      <c r="E26" s="405"/>
      <c r="F26" s="406"/>
      <c r="G26" s="404"/>
      <c r="H26" s="405"/>
      <c r="I26" s="406"/>
      <c r="J26" s="404"/>
      <c r="K26" s="405"/>
      <c r="L26" s="406"/>
      <c r="M26" s="410"/>
      <c r="N26" s="411"/>
      <c r="O26" s="412"/>
      <c r="P26" s="414"/>
      <c r="Q26" s="417"/>
      <c r="R26" s="417"/>
      <c r="S26" s="417"/>
      <c r="T26" s="417"/>
      <c r="U26" s="417"/>
      <c r="V26" s="417"/>
      <c r="W26" s="417"/>
      <c r="X26" s="417"/>
      <c r="Y26" s="417"/>
      <c r="Z26" s="417"/>
      <c r="AA26" s="417"/>
      <c r="AB26" s="418"/>
    </row>
    <row r="27" spans="1:40" ht="51.75" customHeight="1" x14ac:dyDescent="0.25">
      <c r="A27" s="419"/>
      <c r="B27" s="420"/>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1"/>
    </row>
    <row r="28" spans="1:40" ht="36.75" customHeight="1" x14ac:dyDescent="0.3">
      <c r="A28" s="379" t="s">
        <v>36</v>
      </c>
      <c r="B28" s="381" t="s">
        <v>41</v>
      </c>
      <c r="C28" s="381" t="s">
        <v>37</v>
      </c>
      <c r="D28" s="381" t="s">
        <v>42</v>
      </c>
      <c r="E28" s="381"/>
      <c r="F28" s="381"/>
      <c r="G28" s="381"/>
      <c r="H28" s="381"/>
      <c r="I28" s="381"/>
      <c r="J28" s="381"/>
      <c r="K28" s="381"/>
      <c r="L28" s="381"/>
      <c r="M28" s="381"/>
      <c r="N28" s="381"/>
      <c r="O28" s="381"/>
      <c r="P28" s="381"/>
      <c r="Q28" s="381" t="s">
        <v>43</v>
      </c>
      <c r="R28" s="381"/>
      <c r="S28" s="381"/>
      <c r="T28" s="381"/>
      <c r="U28" s="381"/>
      <c r="V28" s="381"/>
      <c r="W28" s="381"/>
      <c r="X28" s="381"/>
      <c r="Y28" s="381"/>
      <c r="Z28" s="381"/>
      <c r="AA28" s="381"/>
      <c r="AB28" s="381"/>
      <c r="AE28" s="197"/>
      <c r="AF28" s="197"/>
      <c r="AG28" s="197"/>
      <c r="AH28" s="197"/>
      <c r="AI28" s="197"/>
      <c r="AJ28" s="197"/>
      <c r="AK28" s="197"/>
      <c r="AL28" s="197"/>
      <c r="AM28" s="197"/>
      <c r="AN28" s="198"/>
    </row>
    <row r="29" spans="1:40" ht="25.5" customHeight="1" x14ac:dyDescent="0.3">
      <c r="A29" s="379"/>
      <c r="B29" s="381"/>
      <c r="C29" s="388"/>
      <c r="D29" s="293" t="s">
        <v>44</v>
      </c>
      <c r="E29" s="293" t="s">
        <v>45</v>
      </c>
      <c r="F29" s="293" t="s">
        <v>46</v>
      </c>
      <c r="G29" s="293" t="s">
        <v>47</v>
      </c>
      <c r="H29" s="293" t="s">
        <v>48</v>
      </c>
      <c r="I29" s="293" t="s">
        <v>49</v>
      </c>
      <c r="J29" s="293" t="s">
        <v>50</v>
      </c>
      <c r="K29" s="293" t="s">
        <v>51</v>
      </c>
      <c r="L29" s="293" t="s">
        <v>52</v>
      </c>
      <c r="M29" s="293" t="s">
        <v>53</v>
      </c>
      <c r="N29" s="293" t="s">
        <v>54</v>
      </c>
      <c r="O29" s="293" t="s">
        <v>55</v>
      </c>
      <c r="P29" s="293" t="s">
        <v>39</v>
      </c>
      <c r="Q29" s="382" t="s">
        <v>56</v>
      </c>
      <c r="R29" s="383"/>
      <c r="S29" s="383"/>
      <c r="T29" s="425"/>
      <c r="U29" s="382" t="s">
        <v>57</v>
      </c>
      <c r="V29" s="383"/>
      <c r="W29" s="383"/>
      <c r="X29" s="425"/>
      <c r="Y29" s="382" t="s">
        <v>58</v>
      </c>
      <c r="Z29" s="383"/>
      <c r="AA29" s="383"/>
      <c r="AB29" s="384"/>
      <c r="AE29" s="197"/>
      <c r="AF29" s="197"/>
      <c r="AG29" s="197"/>
      <c r="AH29" s="197"/>
      <c r="AI29" s="197"/>
      <c r="AJ29" s="197"/>
      <c r="AK29" s="197"/>
      <c r="AL29" s="197"/>
      <c r="AM29" s="197"/>
      <c r="AN29" s="198"/>
    </row>
    <row r="30" spans="1:40" ht="302.25" customHeight="1" thickBot="1" x14ac:dyDescent="0.35">
      <c r="A30" s="255" t="str">
        <f>+C13</f>
        <v>Diseñar e implementar 4 estrategias de transformación de imaginarios, representaciones  y estereotipos de discriminación con enfoque diferencial y de género, dirigidas a la ciudadanía</v>
      </c>
      <c r="B30" s="178">
        <f>+B34+B37+B40</f>
        <v>0.15000000000000002</v>
      </c>
      <c r="C30" s="149">
        <v>0.7</v>
      </c>
      <c r="D30" s="143">
        <f>+D63</f>
        <v>3.5238095238095242E-2</v>
      </c>
      <c r="E30" s="143">
        <f t="shared" ref="E30:O30" si="0">+E63</f>
        <v>4.69047619047619E-2</v>
      </c>
      <c r="F30" s="143">
        <f t="shared" si="0"/>
        <v>7.0476190476190484E-2</v>
      </c>
      <c r="G30" s="143">
        <f t="shared" si="0"/>
        <v>5.8809523809523818E-2</v>
      </c>
      <c r="H30" s="143">
        <f t="shared" si="0"/>
        <v>7.0476190476190484E-2</v>
      </c>
      <c r="I30" s="143">
        <f t="shared" si="0"/>
        <v>5.8571428571428587E-2</v>
      </c>
      <c r="J30" s="143">
        <f t="shared" si="0"/>
        <v>7.0476190476190484E-2</v>
      </c>
      <c r="K30" s="143">
        <f t="shared" si="0"/>
        <v>7.0476190476190484E-2</v>
      </c>
      <c r="L30" s="143">
        <f t="shared" si="0"/>
        <v>3.7476190476190475E-2</v>
      </c>
      <c r="M30" s="143">
        <f t="shared" si="0"/>
        <v>5.8809523809523818E-2</v>
      </c>
      <c r="N30" s="143">
        <f t="shared" si="0"/>
        <v>5.1809523809523805E-2</v>
      </c>
      <c r="O30" s="143">
        <f t="shared" si="0"/>
        <v>7.5238095238095229E-2</v>
      </c>
      <c r="P30" s="129">
        <f>SUM(D30:O30)</f>
        <v>0.70476190476190481</v>
      </c>
      <c r="Q30" s="392" t="s">
        <v>225</v>
      </c>
      <c r="R30" s="393"/>
      <c r="S30" s="393"/>
      <c r="T30" s="394"/>
      <c r="U30" s="392" t="s">
        <v>224</v>
      </c>
      <c r="V30" s="393"/>
      <c r="W30" s="393"/>
      <c r="X30" s="394"/>
      <c r="Y30" s="392" t="s">
        <v>226</v>
      </c>
      <c r="Z30" s="393"/>
      <c r="AA30" s="393"/>
      <c r="AB30" s="394"/>
      <c r="AC30" s="199"/>
      <c r="AE30" s="197"/>
      <c r="AF30" s="197"/>
      <c r="AG30" s="197"/>
      <c r="AH30" s="197"/>
      <c r="AI30" s="197"/>
      <c r="AJ30" s="197"/>
      <c r="AK30" s="197"/>
      <c r="AL30" s="197"/>
      <c r="AM30" s="197"/>
      <c r="AN30" s="198"/>
    </row>
    <row r="31" spans="1:40" ht="18.75" x14ac:dyDescent="0.3">
      <c r="A31" s="375"/>
      <c r="B31" s="376"/>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8"/>
      <c r="AD31" s="213"/>
      <c r="AE31" s="197"/>
      <c r="AF31" s="197"/>
      <c r="AG31" s="197"/>
      <c r="AH31" s="197"/>
      <c r="AI31" s="197"/>
      <c r="AJ31" s="197"/>
      <c r="AK31" s="197"/>
      <c r="AL31" s="197"/>
      <c r="AM31" s="197"/>
      <c r="AN31" s="198"/>
    </row>
    <row r="32" spans="1:40" ht="15" customHeight="1" x14ac:dyDescent="0.3">
      <c r="A32" s="379" t="s">
        <v>59</v>
      </c>
      <c r="B32" s="380" t="s">
        <v>60</v>
      </c>
      <c r="C32" s="381" t="s">
        <v>61</v>
      </c>
      <c r="D32" s="381"/>
      <c r="E32" s="381"/>
      <c r="F32" s="381"/>
      <c r="G32" s="381"/>
      <c r="H32" s="381"/>
      <c r="I32" s="381"/>
      <c r="J32" s="381"/>
      <c r="K32" s="381"/>
      <c r="L32" s="381"/>
      <c r="M32" s="381"/>
      <c r="N32" s="381"/>
      <c r="O32" s="381"/>
      <c r="P32" s="381"/>
      <c r="Q32" s="382" t="s">
        <v>62</v>
      </c>
      <c r="R32" s="383"/>
      <c r="S32" s="383"/>
      <c r="T32" s="383"/>
      <c r="U32" s="383"/>
      <c r="V32" s="383"/>
      <c r="W32" s="383"/>
      <c r="X32" s="383"/>
      <c r="Y32" s="383"/>
      <c r="Z32" s="383"/>
      <c r="AA32" s="383"/>
      <c r="AB32" s="384"/>
      <c r="AE32" s="197"/>
      <c r="AF32" s="197"/>
      <c r="AG32" s="197"/>
      <c r="AH32" s="197"/>
      <c r="AI32" s="197"/>
      <c r="AJ32" s="197"/>
      <c r="AK32" s="197"/>
      <c r="AL32" s="197"/>
      <c r="AM32" s="197"/>
      <c r="AN32" s="198"/>
    </row>
    <row r="33" spans="1:40" ht="25.5" customHeight="1" x14ac:dyDescent="0.3">
      <c r="A33" s="379"/>
      <c r="B33" s="377"/>
      <c r="C33" s="293" t="s">
        <v>63</v>
      </c>
      <c r="D33" s="293" t="s">
        <v>44</v>
      </c>
      <c r="E33" s="293" t="s">
        <v>45</v>
      </c>
      <c r="F33" s="293" t="s">
        <v>46</v>
      </c>
      <c r="G33" s="293" t="s">
        <v>47</v>
      </c>
      <c r="H33" s="293" t="s">
        <v>48</v>
      </c>
      <c r="I33" s="293" t="s">
        <v>49</v>
      </c>
      <c r="J33" s="293" t="s">
        <v>50</v>
      </c>
      <c r="K33" s="293" t="s">
        <v>51</v>
      </c>
      <c r="L33" s="293" t="s">
        <v>52</v>
      </c>
      <c r="M33" s="293" t="s">
        <v>53</v>
      </c>
      <c r="N33" s="293" t="s">
        <v>54</v>
      </c>
      <c r="O33" s="293" t="s">
        <v>55</v>
      </c>
      <c r="P33" s="293" t="s">
        <v>64</v>
      </c>
      <c r="Q33" s="382" t="s">
        <v>65</v>
      </c>
      <c r="R33" s="383"/>
      <c r="S33" s="383"/>
      <c r="T33" s="383"/>
      <c r="U33" s="383"/>
      <c r="V33" s="383"/>
      <c r="W33" s="383"/>
      <c r="X33" s="383"/>
      <c r="Y33" s="383"/>
      <c r="Z33" s="383"/>
      <c r="AA33" s="383"/>
      <c r="AB33" s="384"/>
      <c r="AE33" s="201"/>
      <c r="AF33" s="201"/>
      <c r="AG33" s="201"/>
      <c r="AH33" s="201"/>
      <c r="AI33" s="201"/>
      <c r="AJ33" s="201"/>
      <c r="AK33" s="201"/>
      <c r="AL33" s="201"/>
      <c r="AM33" s="201"/>
      <c r="AN33" s="198"/>
    </row>
    <row r="34" spans="1:40" ht="46.5" customHeight="1" x14ac:dyDescent="0.3">
      <c r="A34" s="362" t="s">
        <v>149</v>
      </c>
      <c r="B34" s="320">
        <v>0.05</v>
      </c>
      <c r="C34" s="122" t="s">
        <v>67</v>
      </c>
      <c r="D34" s="62">
        <v>0.05</v>
      </c>
      <c r="E34" s="62">
        <v>0.1</v>
      </c>
      <c r="F34" s="62">
        <v>0.1</v>
      </c>
      <c r="G34" s="62">
        <v>0.1</v>
      </c>
      <c r="H34" s="62">
        <v>0.1</v>
      </c>
      <c r="I34" s="62">
        <v>0.1</v>
      </c>
      <c r="J34" s="62">
        <v>0.1</v>
      </c>
      <c r="K34" s="62">
        <v>0.1</v>
      </c>
      <c r="L34" s="62">
        <v>0.1</v>
      </c>
      <c r="M34" s="62">
        <v>0.1</v>
      </c>
      <c r="N34" s="62">
        <v>0.05</v>
      </c>
      <c r="O34" s="62">
        <v>0</v>
      </c>
      <c r="P34" s="123">
        <f>SUM(D34:O34)</f>
        <v>0.99999999999999989</v>
      </c>
      <c r="Q34" s="321" t="s">
        <v>223</v>
      </c>
      <c r="R34" s="707"/>
      <c r="S34" s="707"/>
      <c r="T34" s="707"/>
      <c r="U34" s="707"/>
      <c r="V34" s="707"/>
      <c r="W34" s="707"/>
      <c r="X34" s="707"/>
      <c r="Y34" s="707"/>
      <c r="Z34" s="707"/>
      <c r="AA34" s="707"/>
      <c r="AB34" s="708"/>
      <c r="AC34" s="124"/>
      <c r="AE34" s="202"/>
      <c r="AF34" s="202"/>
      <c r="AG34" s="202"/>
      <c r="AH34" s="202"/>
      <c r="AI34" s="202"/>
      <c r="AJ34" s="202"/>
      <c r="AK34" s="202"/>
      <c r="AL34" s="202"/>
      <c r="AM34" s="202"/>
      <c r="AN34" s="198"/>
    </row>
    <row r="35" spans="1:40" ht="46.5" customHeight="1" x14ac:dyDescent="0.3">
      <c r="A35" s="363"/>
      <c r="B35" s="320"/>
      <c r="C35" s="125" t="s">
        <v>68</v>
      </c>
      <c r="D35" s="11">
        <v>0.05</v>
      </c>
      <c r="E35" s="11">
        <v>0.1</v>
      </c>
      <c r="F35" s="11">
        <v>0.1</v>
      </c>
      <c r="G35" s="11">
        <v>0.1</v>
      </c>
      <c r="H35" s="11">
        <v>0.1</v>
      </c>
      <c r="I35" s="11">
        <v>0.1</v>
      </c>
      <c r="J35" s="11">
        <v>0.1</v>
      </c>
      <c r="K35" s="11">
        <v>0.1</v>
      </c>
      <c r="L35" s="11">
        <v>0.1</v>
      </c>
      <c r="M35" s="11">
        <v>0.1</v>
      </c>
      <c r="N35" s="11">
        <v>0.05</v>
      </c>
      <c r="O35" s="11"/>
      <c r="P35" s="126">
        <f t="shared" ref="P35:P41" si="1">SUM(D35:O35)</f>
        <v>0.99999999999999989</v>
      </c>
      <c r="Q35" s="709"/>
      <c r="R35" s="710"/>
      <c r="S35" s="710"/>
      <c r="T35" s="710"/>
      <c r="U35" s="710"/>
      <c r="V35" s="710"/>
      <c r="W35" s="710"/>
      <c r="X35" s="710"/>
      <c r="Y35" s="710"/>
      <c r="Z35" s="710"/>
      <c r="AA35" s="710"/>
      <c r="AB35" s="711"/>
      <c r="AC35" s="124"/>
      <c r="AE35" s="198"/>
      <c r="AF35" s="198"/>
      <c r="AG35" s="198"/>
      <c r="AH35" s="198"/>
      <c r="AI35" s="198"/>
      <c r="AJ35" s="198"/>
      <c r="AK35" s="198"/>
      <c r="AL35" s="198"/>
      <c r="AM35" s="198"/>
      <c r="AN35" s="198"/>
    </row>
    <row r="36" spans="1:40" ht="27.75" customHeight="1" x14ac:dyDescent="0.3">
      <c r="A36" s="330"/>
      <c r="B36" s="331"/>
      <c r="C36" s="60"/>
      <c r="D36" s="60"/>
      <c r="E36" s="63"/>
      <c r="F36" s="60"/>
      <c r="G36" s="60"/>
      <c r="H36" s="60"/>
      <c r="I36" s="60"/>
      <c r="J36" s="60"/>
      <c r="K36" s="60"/>
      <c r="L36" s="60"/>
      <c r="M36" s="60"/>
      <c r="N36" s="60"/>
      <c r="O36" s="60"/>
      <c r="P36" s="203">
        <f>SUM(D36:O36)</f>
        <v>0</v>
      </c>
      <c r="Q36" s="712"/>
      <c r="R36" s="713"/>
      <c r="S36" s="713"/>
      <c r="T36" s="713"/>
      <c r="U36" s="713"/>
      <c r="V36" s="713"/>
      <c r="W36" s="713"/>
      <c r="X36" s="713"/>
      <c r="Y36" s="713"/>
      <c r="Z36" s="713"/>
      <c r="AA36" s="713"/>
      <c r="AB36" s="714"/>
      <c r="AC36" s="124"/>
      <c r="AE36" s="198"/>
      <c r="AF36" s="198"/>
      <c r="AG36" s="198"/>
      <c r="AH36" s="198"/>
      <c r="AI36" s="198"/>
      <c r="AJ36" s="198"/>
      <c r="AK36" s="198"/>
      <c r="AL36" s="198"/>
      <c r="AM36" s="198"/>
      <c r="AN36" s="198"/>
    </row>
    <row r="37" spans="1:40" ht="93" customHeight="1" x14ac:dyDescent="0.3">
      <c r="A37" s="719" t="s">
        <v>150</v>
      </c>
      <c r="B37" s="320">
        <v>0.05</v>
      </c>
      <c r="C37" s="122" t="s">
        <v>67</v>
      </c>
      <c r="D37" s="62">
        <v>0.05</v>
      </c>
      <c r="E37" s="62">
        <v>0.05</v>
      </c>
      <c r="F37" s="62">
        <v>0.1</v>
      </c>
      <c r="G37" s="62">
        <v>0.1</v>
      </c>
      <c r="H37" s="62">
        <v>0.1</v>
      </c>
      <c r="I37" s="62">
        <v>0.2</v>
      </c>
      <c r="J37" s="62">
        <v>0.1</v>
      </c>
      <c r="K37" s="62">
        <v>0.1</v>
      </c>
      <c r="L37" s="62">
        <v>0.1</v>
      </c>
      <c r="M37" s="62">
        <v>0.05</v>
      </c>
      <c r="N37" s="62">
        <v>0.03</v>
      </c>
      <c r="O37" s="62">
        <v>0</v>
      </c>
      <c r="P37" s="123">
        <f t="shared" si="1"/>
        <v>0.98000000000000009</v>
      </c>
      <c r="Q37" s="321" t="s">
        <v>259</v>
      </c>
      <c r="R37" s="322"/>
      <c r="S37" s="322"/>
      <c r="T37" s="322"/>
      <c r="U37" s="322"/>
      <c r="V37" s="322"/>
      <c r="W37" s="322"/>
      <c r="X37" s="322"/>
      <c r="Y37" s="322"/>
      <c r="Z37" s="322"/>
      <c r="AA37" s="322"/>
      <c r="AB37" s="323"/>
      <c r="AC37" s="124"/>
      <c r="AE37" s="202"/>
      <c r="AF37" s="202"/>
      <c r="AG37" s="202"/>
      <c r="AH37" s="202"/>
      <c r="AI37" s="202"/>
      <c r="AJ37" s="202"/>
      <c r="AK37" s="202"/>
      <c r="AL37" s="202"/>
      <c r="AM37" s="202"/>
      <c r="AN37" s="198"/>
    </row>
    <row r="38" spans="1:40" ht="93" customHeight="1" x14ac:dyDescent="0.3">
      <c r="A38" s="720"/>
      <c r="B38" s="320"/>
      <c r="C38" s="125" t="s">
        <v>68</v>
      </c>
      <c r="D38" s="11">
        <v>0.05</v>
      </c>
      <c r="E38" s="11">
        <v>0.05</v>
      </c>
      <c r="F38" s="11">
        <v>0.1</v>
      </c>
      <c r="G38" s="11">
        <v>0.1</v>
      </c>
      <c r="H38" s="11">
        <v>0.1</v>
      </c>
      <c r="I38" s="11">
        <v>0.05</v>
      </c>
      <c r="J38" s="11">
        <v>0.1</v>
      </c>
      <c r="K38" s="11">
        <v>0.1</v>
      </c>
      <c r="L38" s="11">
        <v>0.03</v>
      </c>
      <c r="M38" s="11">
        <v>0.1</v>
      </c>
      <c r="N38" s="11">
        <v>0.1</v>
      </c>
      <c r="O38" s="11">
        <v>0.12</v>
      </c>
      <c r="P38" s="126">
        <f t="shared" si="1"/>
        <v>1</v>
      </c>
      <c r="Q38" s="324"/>
      <c r="R38" s="325"/>
      <c r="S38" s="325"/>
      <c r="T38" s="325"/>
      <c r="U38" s="325"/>
      <c r="V38" s="325"/>
      <c r="W38" s="325"/>
      <c r="X38" s="325"/>
      <c r="Y38" s="325"/>
      <c r="Z38" s="325"/>
      <c r="AA38" s="325"/>
      <c r="AB38" s="326"/>
      <c r="AC38" s="124"/>
      <c r="AE38" s="198"/>
      <c r="AF38" s="198"/>
      <c r="AG38" s="198"/>
      <c r="AH38" s="198"/>
      <c r="AI38" s="198"/>
      <c r="AJ38" s="198"/>
      <c r="AK38" s="198"/>
      <c r="AL38" s="198"/>
      <c r="AM38" s="198"/>
      <c r="AN38" s="198"/>
    </row>
    <row r="39" spans="1:40" ht="27" customHeight="1" x14ac:dyDescent="0.3">
      <c r="A39" s="330"/>
      <c r="B39" s="331"/>
      <c r="C39" s="60"/>
      <c r="D39" s="60"/>
      <c r="E39" s="63"/>
      <c r="F39" s="60"/>
      <c r="G39" s="60"/>
      <c r="H39" s="60"/>
      <c r="I39" s="60"/>
      <c r="J39" s="60"/>
      <c r="K39" s="60"/>
      <c r="L39" s="60"/>
      <c r="M39" s="60"/>
      <c r="N39" s="60"/>
      <c r="O39" s="60"/>
      <c r="P39" s="203">
        <f t="shared" si="1"/>
        <v>0</v>
      </c>
      <c r="Q39" s="327"/>
      <c r="R39" s="328"/>
      <c r="S39" s="328"/>
      <c r="T39" s="328"/>
      <c r="U39" s="328"/>
      <c r="V39" s="328"/>
      <c r="W39" s="328"/>
      <c r="X39" s="328"/>
      <c r="Y39" s="328"/>
      <c r="Z39" s="328"/>
      <c r="AA39" s="328"/>
      <c r="AB39" s="329"/>
      <c r="AC39" s="124"/>
      <c r="AE39" s="198"/>
      <c r="AF39" s="198"/>
      <c r="AG39" s="198"/>
      <c r="AH39" s="198"/>
      <c r="AI39" s="198"/>
      <c r="AJ39" s="198"/>
      <c r="AK39" s="198"/>
      <c r="AL39" s="198"/>
      <c r="AM39" s="198"/>
      <c r="AN39" s="198"/>
    </row>
    <row r="40" spans="1:40" ht="75.75" customHeight="1" x14ac:dyDescent="0.3">
      <c r="A40" s="719" t="s">
        <v>151</v>
      </c>
      <c r="B40" s="320">
        <v>0.05</v>
      </c>
      <c r="C40" s="122" t="s">
        <v>67</v>
      </c>
      <c r="D40" s="62">
        <v>0.05</v>
      </c>
      <c r="E40" s="62">
        <v>0.05</v>
      </c>
      <c r="F40" s="62">
        <v>0.1</v>
      </c>
      <c r="G40" s="62">
        <v>0.1</v>
      </c>
      <c r="H40" s="62">
        <v>0.1</v>
      </c>
      <c r="I40" s="62">
        <v>0.1</v>
      </c>
      <c r="J40" s="62">
        <v>0.1</v>
      </c>
      <c r="K40" s="62">
        <v>0.1</v>
      </c>
      <c r="L40" s="62">
        <v>0.1</v>
      </c>
      <c r="M40" s="62">
        <v>0.1</v>
      </c>
      <c r="N40" s="62">
        <v>0.1</v>
      </c>
      <c r="O40" s="62">
        <v>0</v>
      </c>
      <c r="P40" s="123">
        <f t="shared" si="1"/>
        <v>0.99999999999999989</v>
      </c>
      <c r="Q40" s="321" t="s">
        <v>283</v>
      </c>
      <c r="R40" s="322"/>
      <c r="S40" s="322"/>
      <c r="T40" s="322"/>
      <c r="U40" s="322"/>
      <c r="V40" s="322"/>
      <c r="W40" s="322"/>
      <c r="X40" s="322"/>
      <c r="Y40" s="322"/>
      <c r="Z40" s="322"/>
      <c r="AA40" s="322"/>
      <c r="AB40" s="323"/>
      <c r="AC40" s="124"/>
      <c r="AE40" s="202"/>
      <c r="AF40" s="202"/>
      <c r="AG40" s="202"/>
      <c r="AH40" s="202"/>
      <c r="AI40" s="202"/>
      <c r="AJ40" s="202"/>
      <c r="AK40" s="202"/>
      <c r="AL40" s="202"/>
      <c r="AM40" s="202"/>
      <c r="AN40" s="198"/>
    </row>
    <row r="41" spans="1:40" ht="75.75" customHeight="1" x14ac:dyDescent="0.3">
      <c r="A41" s="720"/>
      <c r="B41" s="320"/>
      <c r="C41" s="125" t="s">
        <v>68</v>
      </c>
      <c r="D41" s="11">
        <v>0.05</v>
      </c>
      <c r="E41" s="11">
        <v>0.05</v>
      </c>
      <c r="F41" s="11">
        <v>0.1</v>
      </c>
      <c r="G41" s="11">
        <v>0.05</v>
      </c>
      <c r="H41" s="11">
        <v>0.1</v>
      </c>
      <c r="I41" s="11">
        <v>0.1</v>
      </c>
      <c r="J41" s="11">
        <v>0.1</v>
      </c>
      <c r="K41" s="11">
        <v>0.1</v>
      </c>
      <c r="L41" s="11">
        <v>0.03</v>
      </c>
      <c r="M41" s="11">
        <v>0.05</v>
      </c>
      <c r="N41" s="11">
        <v>7.0000000000000007E-2</v>
      </c>
      <c r="O41" s="11">
        <v>0.2</v>
      </c>
      <c r="P41" s="126">
        <f t="shared" si="1"/>
        <v>1</v>
      </c>
      <c r="Q41" s="324"/>
      <c r="R41" s="325"/>
      <c r="S41" s="325"/>
      <c r="T41" s="325"/>
      <c r="U41" s="325"/>
      <c r="V41" s="325"/>
      <c r="W41" s="325"/>
      <c r="X41" s="325"/>
      <c r="Y41" s="325"/>
      <c r="Z41" s="325"/>
      <c r="AA41" s="325"/>
      <c r="AB41" s="326"/>
      <c r="AC41" s="124"/>
      <c r="AE41" s="198"/>
      <c r="AF41" s="198"/>
      <c r="AG41" s="198"/>
      <c r="AH41" s="198"/>
      <c r="AI41" s="198"/>
      <c r="AJ41" s="198"/>
      <c r="AK41" s="198"/>
      <c r="AL41" s="198"/>
      <c r="AM41" s="198"/>
      <c r="AN41" s="198"/>
    </row>
    <row r="42" spans="1:40" ht="27" customHeight="1" x14ac:dyDescent="0.3">
      <c r="A42" s="330"/>
      <c r="B42" s="331"/>
      <c r="C42" s="60"/>
      <c r="D42" s="60"/>
      <c r="E42" s="63"/>
      <c r="F42" s="60"/>
      <c r="G42" s="60"/>
      <c r="H42" s="60"/>
      <c r="I42" s="60"/>
      <c r="J42" s="60"/>
      <c r="K42" s="60"/>
      <c r="L42" s="60"/>
      <c r="M42" s="60"/>
      <c r="N42" s="60"/>
      <c r="O42" s="60"/>
      <c r="P42" s="203">
        <f>SUM(D42:O42)</f>
        <v>0</v>
      </c>
      <c r="Q42" s="327"/>
      <c r="R42" s="328"/>
      <c r="S42" s="328"/>
      <c r="T42" s="328"/>
      <c r="U42" s="328"/>
      <c r="V42" s="328"/>
      <c r="W42" s="328"/>
      <c r="X42" s="328"/>
      <c r="Y42" s="328"/>
      <c r="Z42" s="328"/>
      <c r="AA42" s="328"/>
      <c r="AB42" s="329"/>
      <c r="AC42" s="124"/>
      <c r="AE42" s="198"/>
      <c r="AF42" s="198"/>
      <c r="AG42" s="198"/>
      <c r="AH42" s="198"/>
      <c r="AI42" s="198"/>
      <c r="AJ42" s="198"/>
      <c r="AK42" s="198"/>
      <c r="AL42" s="198"/>
      <c r="AM42" s="198"/>
      <c r="AN42" s="198"/>
    </row>
    <row r="43" spans="1:40" ht="17.25" customHeight="1" thickBot="1" x14ac:dyDescent="0.3">
      <c r="A43" s="175"/>
      <c r="B43" s="167"/>
      <c r="C43" s="167"/>
      <c r="D43" s="167"/>
      <c r="E43" s="167"/>
      <c r="F43" s="167"/>
      <c r="G43" s="167"/>
      <c r="H43" s="167"/>
      <c r="I43" s="167"/>
      <c r="J43" s="167"/>
      <c r="K43" s="167"/>
      <c r="L43" s="167"/>
      <c r="M43" s="167"/>
      <c r="N43" s="167"/>
      <c r="O43" s="167"/>
      <c r="P43" s="167"/>
      <c r="Q43" s="167"/>
      <c r="R43" s="167"/>
      <c r="S43" s="167"/>
      <c r="T43" s="167"/>
      <c r="U43" s="167"/>
      <c r="V43" s="167"/>
      <c r="W43" s="167"/>
      <c r="X43" s="179"/>
      <c r="Y43" s="167"/>
      <c r="Z43" s="167"/>
      <c r="AA43" s="167"/>
      <c r="AB43" s="168"/>
    </row>
    <row r="44" spans="1:40" ht="66" customHeight="1" x14ac:dyDescent="0.25">
      <c r="A44" s="531" t="s">
        <v>75</v>
      </c>
      <c r="B44" s="335" t="s">
        <v>76</v>
      </c>
      <c r="C44" s="336"/>
      <c r="D44" s="336"/>
      <c r="E44" s="336"/>
      <c r="F44" s="336"/>
      <c r="G44" s="337"/>
      <c r="H44" s="338" t="s">
        <v>77</v>
      </c>
      <c r="I44" s="339"/>
      <c r="J44" s="339"/>
      <c r="K44" s="339"/>
      <c r="L44" s="339"/>
      <c r="M44" s="339"/>
      <c r="N44" s="335" t="s">
        <v>78</v>
      </c>
      <c r="O44" s="336"/>
      <c r="P44" s="336"/>
      <c r="Q44" s="336"/>
      <c r="R44" s="336"/>
      <c r="S44" s="337"/>
      <c r="T44" s="344" t="s">
        <v>79</v>
      </c>
      <c r="U44" s="345"/>
      <c r="V44" s="345"/>
      <c r="W44" s="346"/>
      <c r="X44" s="335" t="s">
        <v>80</v>
      </c>
      <c r="Y44" s="336"/>
      <c r="Z44" s="336"/>
      <c r="AA44" s="336"/>
      <c r="AB44" s="353"/>
    </row>
    <row r="45" spans="1:40" ht="33.6" customHeight="1" x14ac:dyDescent="0.25">
      <c r="A45" s="532"/>
      <c r="B45" s="354" t="s">
        <v>81</v>
      </c>
      <c r="C45" s="355"/>
      <c r="D45" s="355"/>
      <c r="E45" s="355"/>
      <c r="F45" s="355"/>
      <c r="G45" s="356"/>
      <c r="H45" s="340"/>
      <c r="I45" s="341"/>
      <c r="J45" s="341"/>
      <c r="K45" s="341"/>
      <c r="L45" s="341"/>
      <c r="M45" s="341"/>
      <c r="N45" s="354" t="s">
        <v>82</v>
      </c>
      <c r="O45" s="355"/>
      <c r="P45" s="355"/>
      <c r="Q45" s="355"/>
      <c r="R45" s="355"/>
      <c r="S45" s="356"/>
      <c r="T45" s="347"/>
      <c r="U45" s="348"/>
      <c r="V45" s="348"/>
      <c r="W45" s="349"/>
      <c r="X45" s="354" t="s">
        <v>152</v>
      </c>
      <c r="Y45" s="355"/>
      <c r="Z45" s="355"/>
      <c r="AA45" s="355"/>
      <c r="AB45" s="357"/>
    </row>
    <row r="46" spans="1:40" ht="15.75" thickBot="1" x14ac:dyDescent="0.3">
      <c r="A46" s="533"/>
      <c r="B46" s="358" t="s">
        <v>84</v>
      </c>
      <c r="C46" s="359"/>
      <c r="D46" s="359"/>
      <c r="E46" s="359"/>
      <c r="F46" s="359"/>
      <c r="G46" s="360"/>
      <c r="H46" s="342"/>
      <c r="I46" s="343"/>
      <c r="J46" s="343"/>
      <c r="K46" s="343"/>
      <c r="L46" s="343"/>
      <c r="M46" s="343"/>
      <c r="N46" s="358" t="s">
        <v>284</v>
      </c>
      <c r="O46" s="359"/>
      <c r="P46" s="359"/>
      <c r="Q46" s="359"/>
      <c r="R46" s="359"/>
      <c r="S46" s="360"/>
      <c r="T46" s="350"/>
      <c r="U46" s="351"/>
      <c r="V46" s="351"/>
      <c r="W46" s="352"/>
      <c r="X46" s="358" t="s">
        <v>86</v>
      </c>
      <c r="Y46" s="359"/>
      <c r="Z46" s="359"/>
      <c r="AA46" s="359"/>
      <c r="AB46" s="361"/>
    </row>
    <row r="47" spans="1:40" x14ac:dyDescent="0.25">
      <c r="G47" s="205"/>
    </row>
    <row r="48" spans="1:40" x14ac:dyDescent="0.25">
      <c r="F48" s="214"/>
      <c r="G48" s="215"/>
    </row>
    <row r="54" spans="1:17" s="206" customFormat="1" ht="22.35" customHeight="1" x14ac:dyDescent="0.2">
      <c r="A54" s="313" t="s">
        <v>59</v>
      </c>
      <c r="B54" s="313" t="s">
        <v>60</v>
      </c>
      <c r="C54" s="315" t="s">
        <v>61</v>
      </c>
      <c r="D54" s="316"/>
      <c r="E54" s="316"/>
      <c r="F54" s="316"/>
      <c r="G54" s="316"/>
      <c r="H54" s="316"/>
      <c r="I54" s="316"/>
      <c r="J54" s="316"/>
      <c r="K54" s="316"/>
      <c r="L54" s="316"/>
      <c r="M54" s="316"/>
      <c r="N54" s="316"/>
      <c r="O54" s="316"/>
      <c r="P54" s="317"/>
    </row>
    <row r="55" spans="1:17" s="206" customFormat="1" ht="22.35" customHeight="1" x14ac:dyDescent="0.2">
      <c r="A55" s="314"/>
      <c r="B55" s="314"/>
      <c r="C55" s="118" t="s">
        <v>63</v>
      </c>
      <c r="D55" s="118" t="s">
        <v>87</v>
      </c>
      <c r="E55" s="118" t="s">
        <v>88</v>
      </c>
      <c r="F55" s="118" t="s">
        <v>89</v>
      </c>
      <c r="G55" s="118" t="s">
        <v>90</v>
      </c>
      <c r="H55" s="118" t="s">
        <v>91</v>
      </c>
      <c r="I55" s="118" t="s">
        <v>92</v>
      </c>
      <c r="J55" s="118" t="s">
        <v>93</v>
      </c>
      <c r="K55" s="118" t="s">
        <v>94</v>
      </c>
      <c r="L55" s="118" t="s">
        <v>95</v>
      </c>
      <c r="M55" s="118" t="s">
        <v>96</v>
      </c>
      <c r="N55" s="118" t="s">
        <v>97</v>
      </c>
      <c r="O55" s="118" t="s">
        <v>98</v>
      </c>
      <c r="P55" s="118" t="s">
        <v>64</v>
      </c>
    </row>
    <row r="56" spans="1:17" s="208" customFormat="1" ht="13.15" customHeight="1" x14ac:dyDescent="0.25">
      <c r="A56" s="311" t="str">
        <f>+A34</f>
        <v>35. Apoyar y articular las distintas conmemoraciones de las luchas y biografías de resistencia de mujeres que pertenecen a sectores poblacionales históricamente excluidos, con el fin de que sean visibilizadas</v>
      </c>
      <c r="B56" s="311">
        <f>+B34</f>
        <v>0.05</v>
      </c>
      <c r="C56" s="119" t="s">
        <v>67</v>
      </c>
      <c r="D56" s="140">
        <f>+D34*$B$34/$P$34</f>
        <v>2.5000000000000009E-3</v>
      </c>
      <c r="E56" s="140">
        <f t="shared" ref="E56:O56" si="2">+E34*$B$34/$P$34</f>
        <v>5.0000000000000018E-3</v>
      </c>
      <c r="F56" s="140">
        <f t="shared" si="2"/>
        <v>5.0000000000000018E-3</v>
      </c>
      <c r="G56" s="140">
        <f t="shared" si="2"/>
        <v>5.0000000000000018E-3</v>
      </c>
      <c r="H56" s="140">
        <f t="shared" si="2"/>
        <v>5.0000000000000018E-3</v>
      </c>
      <c r="I56" s="140">
        <f t="shared" si="2"/>
        <v>5.0000000000000018E-3</v>
      </c>
      <c r="J56" s="140">
        <f t="shared" si="2"/>
        <v>5.0000000000000018E-3</v>
      </c>
      <c r="K56" s="140">
        <f t="shared" si="2"/>
        <v>5.0000000000000018E-3</v>
      </c>
      <c r="L56" s="140">
        <f t="shared" si="2"/>
        <v>5.0000000000000018E-3</v>
      </c>
      <c r="M56" s="140">
        <f t="shared" si="2"/>
        <v>5.0000000000000018E-3</v>
      </c>
      <c r="N56" s="140">
        <f t="shared" si="2"/>
        <v>2.5000000000000009E-3</v>
      </c>
      <c r="O56" s="140">
        <f t="shared" si="2"/>
        <v>0</v>
      </c>
      <c r="P56" s="207">
        <f>SUM(D56:O56)</f>
        <v>5.0000000000000024E-2</v>
      </c>
    </row>
    <row r="57" spans="1:17" s="208" customFormat="1" ht="13.15" customHeight="1" x14ac:dyDescent="0.25">
      <c r="A57" s="312"/>
      <c r="B57" s="312"/>
      <c r="C57" s="120" t="s">
        <v>68</v>
      </c>
      <c r="D57" s="142">
        <f t="shared" ref="D57:O57" si="3">+D35*$B$34/$P$34</f>
        <v>2.5000000000000009E-3</v>
      </c>
      <c r="E57" s="142">
        <f t="shared" si="3"/>
        <v>5.0000000000000018E-3</v>
      </c>
      <c r="F57" s="142">
        <f t="shared" si="3"/>
        <v>5.0000000000000018E-3</v>
      </c>
      <c r="G57" s="142">
        <f t="shared" si="3"/>
        <v>5.0000000000000018E-3</v>
      </c>
      <c r="H57" s="142">
        <f t="shared" si="3"/>
        <v>5.0000000000000018E-3</v>
      </c>
      <c r="I57" s="142">
        <f t="shared" si="3"/>
        <v>5.0000000000000018E-3</v>
      </c>
      <c r="J57" s="142">
        <f t="shared" si="3"/>
        <v>5.0000000000000018E-3</v>
      </c>
      <c r="K57" s="142">
        <f t="shared" si="3"/>
        <v>5.0000000000000018E-3</v>
      </c>
      <c r="L57" s="142">
        <f t="shared" si="3"/>
        <v>5.0000000000000018E-3</v>
      </c>
      <c r="M57" s="142">
        <f t="shared" si="3"/>
        <v>5.0000000000000018E-3</v>
      </c>
      <c r="N57" s="142">
        <f t="shared" si="3"/>
        <v>2.5000000000000009E-3</v>
      </c>
      <c r="O57" s="142">
        <f t="shared" si="3"/>
        <v>0</v>
      </c>
      <c r="P57" s="209">
        <f t="shared" ref="P57:P61" si="4">SUM(D57:O57)</f>
        <v>5.0000000000000024E-2</v>
      </c>
    </row>
    <row r="58" spans="1:17" s="208" customFormat="1" ht="13.15" customHeight="1" x14ac:dyDescent="0.25">
      <c r="A58" s="311" t="str">
        <f>+A37</f>
        <v xml:space="preserve">36. Diseñar, articular e implementar herramientas de sensibilización  con las Oficinas Asesoras de Comunicaciones de las entidades distritales, con el fin de transversalizar el enfoque de género y diferencial con los sectores de la Administración Distrital, implementando un cambio comunicacional y reflexionando acerca del lenguaje incluyente y la construcción de imaginarios sexistas, machistas y que fomentan sistemas de opresión y discriminación contra las mujeres en sus diferencias y diversidades. </v>
      </c>
      <c r="B58" s="311">
        <f>+B37</f>
        <v>0.05</v>
      </c>
      <c r="C58" s="119" t="s">
        <v>67</v>
      </c>
      <c r="D58" s="140">
        <f>+D37*$B$37/$P$37</f>
        <v>2.5510204081632655E-3</v>
      </c>
      <c r="E58" s="140">
        <f t="shared" ref="E58:O58" si="5">+E37*$B$37/$P$37</f>
        <v>2.5510204081632655E-3</v>
      </c>
      <c r="F58" s="140">
        <f t="shared" si="5"/>
        <v>5.1020408163265311E-3</v>
      </c>
      <c r="G58" s="140">
        <f t="shared" si="5"/>
        <v>5.1020408163265311E-3</v>
      </c>
      <c r="H58" s="140">
        <f t="shared" si="5"/>
        <v>5.1020408163265311E-3</v>
      </c>
      <c r="I58" s="140">
        <f t="shared" si="5"/>
        <v>1.0204081632653062E-2</v>
      </c>
      <c r="J58" s="140">
        <f t="shared" si="5"/>
        <v>5.1020408163265311E-3</v>
      </c>
      <c r="K58" s="140">
        <f t="shared" si="5"/>
        <v>5.1020408163265311E-3</v>
      </c>
      <c r="L58" s="140">
        <f t="shared" si="5"/>
        <v>5.1020408163265311E-3</v>
      </c>
      <c r="M58" s="140">
        <f t="shared" si="5"/>
        <v>2.5510204081632655E-3</v>
      </c>
      <c r="N58" s="140">
        <f t="shared" si="5"/>
        <v>1.5306122448979591E-3</v>
      </c>
      <c r="O58" s="140">
        <f t="shared" si="5"/>
        <v>0</v>
      </c>
      <c r="P58" s="207">
        <f t="shared" si="4"/>
        <v>0.05</v>
      </c>
    </row>
    <row r="59" spans="1:17" s="208" customFormat="1" ht="13.15" customHeight="1" x14ac:dyDescent="0.25">
      <c r="A59" s="312"/>
      <c r="B59" s="312"/>
      <c r="C59" s="120" t="s">
        <v>68</v>
      </c>
      <c r="D59" s="142">
        <f t="shared" ref="D59:O59" si="6">+D38*$B$37/$P$37</f>
        <v>2.5510204081632655E-3</v>
      </c>
      <c r="E59" s="142">
        <f t="shared" si="6"/>
        <v>2.5510204081632655E-3</v>
      </c>
      <c r="F59" s="142">
        <f t="shared" si="6"/>
        <v>5.1020408163265311E-3</v>
      </c>
      <c r="G59" s="142">
        <f t="shared" si="6"/>
        <v>5.1020408163265311E-3</v>
      </c>
      <c r="H59" s="142">
        <f t="shared" si="6"/>
        <v>5.1020408163265311E-3</v>
      </c>
      <c r="I59" s="142">
        <f t="shared" si="6"/>
        <v>2.5510204081632655E-3</v>
      </c>
      <c r="J59" s="142">
        <f t="shared" si="6"/>
        <v>5.1020408163265311E-3</v>
      </c>
      <c r="K59" s="142">
        <f t="shared" si="6"/>
        <v>5.1020408163265311E-3</v>
      </c>
      <c r="L59" s="142">
        <f t="shared" si="6"/>
        <v>1.5306122448979591E-3</v>
      </c>
      <c r="M59" s="142">
        <f t="shared" si="6"/>
        <v>5.1020408163265311E-3</v>
      </c>
      <c r="N59" s="142">
        <f t="shared" si="6"/>
        <v>5.1020408163265311E-3</v>
      </c>
      <c r="O59" s="142">
        <f t="shared" si="6"/>
        <v>6.1224489795918364E-3</v>
      </c>
      <c r="P59" s="209">
        <f t="shared" si="4"/>
        <v>5.10204081632653E-2</v>
      </c>
    </row>
    <row r="60" spans="1:17" s="208" customFormat="1" ht="13.15" customHeight="1" x14ac:dyDescent="0.25">
      <c r="A60" s="311" t="str">
        <f>+A40</f>
        <v xml:space="preserve">37. Apoyar y articular acciones para la transformación cultural, con diferentes sectores de la administración, organizaciones sociales y grupos de mujeres. </v>
      </c>
      <c r="B60" s="311">
        <f>+B40</f>
        <v>0.05</v>
      </c>
      <c r="C60" s="119" t="s">
        <v>67</v>
      </c>
      <c r="D60" s="140">
        <f>+D40*$B$40/$P$40</f>
        <v>2.5000000000000009E-3</v>
      </c>
      <c r="E60" s="140">
        <f t="shared" ref="E60:O60" si="7">+E40*$B$40/$P$40</f>
        <v>2.5000000000000009E-3</v>
      </c>
      <c r="F60" s="140">
        <f t="shared" si="7"/>
        <v>5.0000000000000018E-3</v>
      </c>
      <c r="G60" s="140">
        <f t="shared" si="7"/>
        <v>5.0000000000000018E-3</v>
      </c>
      <c r="H60" s="140">
        <f t="shared" si="7"/>
        <v>5.0000000000000018E-3</v>
      </c>
      <c r="I60" s="140">
        <f t="shared" si="7"/>
        <v>5.0000000000000018E-3</v>
      </c>
      <c r="J60" s="140">
        <f t="shared" si="7"/>
        <v>5.0000000000000018E-3</v>
      </c>
      <c r="K60" s="140">
        <f t="shared" si="7"/>
        <v>5.0000000000000018E-3</v>
      </c>
      <c r="L60" s="140">
        <f t="shared" si="7"/>
        <v>5.0000000000000018E-3</v>
      </c>
      <c r="M60" s="140">
        <f t="shared" si="7"/>
        <v>5.0000000000000018E-3</v>
      </c>
      <c r="N60" s="140">
        <f t="shared" si="7"/>
        <v>5.0000000000000018E-3</v>
      </c>
      <c r="O60" s="140">
        <f t="shared" si="7"/>
        <v>0</v>
      </c>
      <c r="P60" s="207">
        <f t="shared" si="4"/>
        <v>5.0000000000000024E-2</v>
      </c>
    </row>
    <row r="61" spans="1:17" s="208" customFormat="1" ht="13.15" customHeight="1" x14ac:dyDescent="0.25">
      <c r="A61" s="312"/>
      <c r="B61" s="312"/>
      <c r="C61" s="120" t="s">
        <v>68</v>
      </c>
      <c r="D61" s="142">
        <f t="shared" ref="D61:O61" si="8">+D41*$B$40/$P$40</f>
        <v>2.5000000000000009E-3</v>
      </c>
      <c r="E61" s="142">
        <f t="shared" si="8"/>
        <v>2.5000000000000009E-3</v>
      </c>
      <c r="F61" s="142">
        <f t="shared" si="8"/>
        <v>5.0000000000000018E-3</v>
      </c>
      <c r="G61" s="142">
        <f t="shared" si="8"/>
        <v>2.5000000000000009E-3</v>
      </c>
      <c r="H61" s="142">
        <f t="shared" si="8"/>
        <v>5.0000000000000018E-3</v>
      </c>
      <c r="I61" s="142">
        <f t="shared" si="8"/>
        <v>5.0000000000000018E-3</v>
      </c>
      <c r="J61" s="142">
        <f t="shared" si="8"/>
        <v>5.0000000000000018E-3</v>
      </c>
      <c r="K61" s="142">
        <f t="shared" si="8"/>
        <v>5.0000000000000018E-3</v>
      </c>
      <c r="L61" s="142">
        <f t="shared" si="8"/>
        <v>1.5000000000000002E-3</v>
      </c>
      <c r="M61" s="142">
        <f t="shared" si="8"/>
        <v>2.5000000000000009E-3</v>
      </c>
      <c r="N61" s="142">
        <f t="shared" si="8"/>
        <v>3.5000000000000009E-3</v>
      </c>
      <c r="O61" s="142">
        <f t="shared" si="8"/>
        <v>1.0000000000000004E-2</v>
      </c>
      <c r="P61" s="209">
        <f t="shared" si="4"/>
        <v>5.0000000000000017E-2</v>
      </c>
    </row>
    <row r="62" spans="1:17" s="208" customFormat="1" ht="11.25" x14ac:dyDescent="0.25">
      <c r="C62" s="210"/>
      <c r="D62" s="211">
        <f>+D57+D59+D61</f>
        <v>7.5510204081632674E-3</v>
      </c>
      <c r="E62" s="211">
        <f t="shared" ref="E62:P62" si="9">+E57+E59+E61</f>
        <v>1.0051020408163268E-2</v>
      </c>
      <c r="F62" s="211">
        <f t="shared" si="9"/>
        <v>1.5102040816326535E-2</v>
      </c>
      <c r="G62" s="211">
        <f t="shared" si="9"/>
        <v>1.2602040816326534E-2</v>
      </c>
      <c r="H62" s="211">
        <f t="shared" si="9"/>
        <v>1.5102040816326535E-2</v>
      </c>
      <c r="I62" s="211">
        <f t="shared" si="9"/>
        <v>1.255102040816327E-2</v>
      </c>
      <c r="J62" s="211">
        <f t="shared" si="9"/>
        <v>1.5102040816326535E-2</v>
      </c>
      <c r="K62" s="211">
        <f t="shared" si="9"/>
        <v>1.5102040816326535E-2</v>
      </c>
      <c r="L62" s="211">
        <f t="shared" si="9"/>
        <v>8.0306122448979608E-3</v>
      </c>
      <c r="M62" s="211">
        <f t="shared" si="9"/>
        <v>1.2602040816326534E-2</v>
      </c>
      <c r="N62" s="211">
        <f t="shared" si="9"/>
        <v>1.1102040816326533E-2</v>
      </c>
      <c r="O62" s="211">
        <f t="shared" si="9"/>
        <v>1.6122448979591839E-2</v>
      </c>
      <c r="P62" s="211">
        <f t="shared" si="9"/>
        <v>0.15102040816326534</v>
      </c>
    </row>
    <row r="63" spans="1:17" s="212" customFormat="1" ht="12.75" x14ac:dyDescent="0.2">
      <c r="C63" s="121" t="s">
        <v>99</v>
      </c>
      <c r="D63" s="141">
        <f>+D62*$C$30/$B$30</f>
        <v>3.5238095238095242E-2</v>
      </c>
      <c r="E63" s="141">
        <f t="shared" ref="E63:O63" si="10">+E62*$C$30/$B$30</f>
        <v>4.69047619047619E-2</v>
      </c>
      <c r="F63" s="141">
        <f t="shared" si="10"/>
        <v>7.0476190476190484E-2</v>
      </c>
      <c r="G63" s="141">
        <f t="shared" si="10"/>
        <v>5.8809523809523818E-2</v>
      </c>
      <c r="H63" s="141">
        <f t="shared" si="10"/>
        <v>7.0476190476190484E-2</v>
      </c>
      <c r="I63" s="141">
        <f t="shared" si="10"/>
        <v>5.8571428571428587E-2</v>
      </c>
      <c r="J63" s="141">
        <f t="shared" si="10"/>
        <v>7.0476190476190484E-2</v>
      </c>
      <c r="K63" s="141">
        <f t="shared" si="10"/>
        <v>7.0476190476190484E-2</v>
      </c>
      <c r="L63" s="141">
        <f t="shared" si="10"/>
        <v>3.7476190476190475E-2</v>
      </c>
      <c r="M63" s="141">
        <f t="shared" si="10"/>
        <v>5.8809523809523818E-2</v>
      </c>
      <c r="N63" s="141">
        <f t="shared" si="10"/>
        <v>5.1809523809523805E-2</v>
      </c>
      <c r="O63" s="141">
        <f t="shared" si="10"/>
        <v>7.5238095238095229E-2</v>
      </c>
      <c r="P63" s="127">
        <f>SUM(D63:O63)</f>
        <v>0.70476190476190481</v>
      </c>
      <c r="Q63" s="187"/>
    </row>
  </sheetData>
  <mergeCells count="118">
    <mergeCell ref="A60:A61"/>
    <mergeCell ref="B60:B61"/>
    <mergeCell ref="A54:A55"/>
    <mergeCell ref="B54:B55"/>
    <mergeCell ref="C54:P54"/>
    <mergeCell ref="A56:A57"/>
    <mergeCell ref="B56:B57"/>
    <mergeCell ref="A58:A59"/>
    <mergeCell ref="B58:B59"/>
    <mergeCell ref="D23:F26"/>
    <mergeCell ref="A27:AB27"/>
    <mergeCell ref="C32:P32"/>
    <mergeCell ref="A31:AB31"/>
    <mergeCell ref="B23:C26"/>
    <mergeCell ref="A28:A29"/>
    <mergeCell ref="C28:C29"/>
    <mergeCell ref="B45:G45"/>
    <mergeCell ref="H44:M46"/>
    <mergeCell ref="N46:S46"/>
    <mergeCell ref="N45:S45"/>
    <mergeCell ref="N44:S44"/>
    <mergeCell ref="T44:W46"/>
    <mergeCell ref="X44:AB44"/>
    <mergeCell ref="X45:AB45"/>
    <mergeCell ref="X46:AB46"/>
    <mergeCell ref="B40:B41"/>
    <mergeCell ref="A34:A35"/>
    <mergeCell ref="A32:A33"/>
    <mergeCell ref="A36:B36"/>
    <mergeCell ref="A39:B39"/>
    <mergeCell ref="A37:A38"/>
    <mergeCell ref="A40:A41"/>
    <mergeCell ref="A23:A26"/>
    <mergeCell ref="B28:B29"/>
    <mergeCell ref="B34:B35"/>
    <mergeCell ref="B32:B33"/>
    <mergeCell ref="B37:B38"/>
    <mergeCell ref="Z17:AB17"/>
    <mergeCell ref="G22:I22"/>
    <mergeCell ref="A20:AB20"/>
    <mergeCell ref="P21:P22"/>
    <mergeCell ref="W7:X9"/>
    <mergeCell ref="D22:F22"/>
    <mergeCell ref="T17:V17"/>
    <mergeCell ref="J22:L22"/>
    <mergeCell ref="B21:C22"/>
    <mergeCell ref="A21:A22"/>
    <mergeCell ref="Q15:AB15"/>
    <mergeCell ref="AA13:AB13"/>
    <mergeCell ref="AA7:AB7"/>
    <mergeCell ref="C13:Q13"/>
    <mergeCell ref="D15:E15"/>
    <mergeCell ref="W16:AB16"/>
    <mergeCell ref="C7:K9"/>
    <mergeCell ref="C11:K11"/>
    <mergeCell ref="C12:Z12"/>
    <mergeCell ref="Q16:V16"/>
    <mergeCell ref="H15:I15"/>
    <mergeCell ref="Z4:AB4"/>
    <mergeCell ref="R11:V11"/>
    <mergeCell ref="Y9:Z9"/>
    <mergeCell ref="Y8:Z8"/>
    <mergeCell ref="Q23:AB26"/>
    <mergeCell ref="Q21:AB22"/>
    <mergeCell ref="T18:V18"/>
    <mergeCell ref="Z18:AB18"/>
    <mergeCell ref="M11:Q11"/>
    <mergeCell ref="S13:T13"/>
    <mergeCell ref="U7:V9"/>
    <mergeCell ref="Y7:Z7"/>
    <mergeCell ref="W11:X11"/>
    <mergeCell ref="M23:O26"/>
    <mergeCell ref="D21:O21"/>
    <mergeCell ref="M22:O22"/>
    <mergeCell ref="W17:Y17"/>
    <mergeCell ref="W18:Y18"/>
    <mergeCell ref="P23:P26"/>
    <mergeCell ref="Y11:AB11"/>
    <mergeCell ref="F15:G15"/>
    <mergeCell ref="F16:G16"/>
    <mergeCell ref="D16:E16"/>
    <mergeCell ref="Z1:AB1"/>
    <mergeCell ref="AA8:AB8"/>
    <mergeCell ref="AA9:AB9"/>
    <mergeCell ref="A13:B13"/>
    <mergeCell ref="B2:Y2"/>
    <mergeCell ref="B3:Y4"/>
    <mergeCell ref="A7:B9"/>
    <mergeCell ref="B1:Y1"/>
    <mergeCell ref="A11:B11"/>
    <mergeCell ref="R7:T9"/>
    <mergeCell ref="Z2:AB2"/>
    <mergeCell ref="Z3:AB3"/>
    <mergeCell ref="V13:Y13"/>
    <mergeCell ref="A15:B16"/>
    <mergeCell ref="A1:A4"/>
    <mergeCell ref="H16:I16"/>
    <mergeCell ref="G23:I26"/>
    <mergeCell ref="J23:L26"/>
    <mergeCell ref="A44:A46"/>
    <mergeCell ref="B44:G44"/>
    <mergeCell ref="B46:G46"/>
    <mergeCell ref="Q18:S18"/>
    <mergeCell ref="Q17:S17"/>
    <mergeCell ref="Q37:AB39"/>
    <mergeCell ref="Q40:AB42"/>
    <mergeCell ref="Q32:AB32"/>
    <mergeCell ref="U30:X30"/>
    <mergeCell ref="Q28:AB28"/>
    <mergeCell ref="Q29:T29"/>
    <mergeCell ref="U29:X29"/>
    <mergeCell ref="Y29:AB29"/>
    <mergeCell ref="Q33:AB33"/>
    <mergeCell ref="Q34:AB36"/>
    <mergeCell ref="Q30:T30"/>
    <mergeCell ref="D28:P28"/>
    <mergeCell ref="A42:B42"/>
    <mergeCell ref="Y30:AB30"/>
  </mergeCells>
  <phoneticPr fontId="40" type="noConversion"/>
  <dataValidations count="2">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34:AB42 Q30:Y30">
      <formula1>2000</formula1>
    </dataValidation>
  </dataValidations>
  <printOptions horizontalCentered="1"/>
  <pageMargins left="0.19685039370078741" right="0.19685039370078741" top="0.19685039370078741" bottom="0.19685039370078741" header="0" footer="0"/>
  <pageSetup paperSize="41" scale="43" fitToHeight="0" orientation="landscape" r:id="rId1"/>
  <rowBreaks count="2" manualBreakCount="2">
    <brk id="39" max="27" man="1"/>
    <brk id="47" max="27"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S14"/>
  <sheetViews>
    <sheetView topLeftCell="A13" zoomScale="60" zoomScaleNormal="60" workbookViewId="0">
      <selection activeCell="L28" sqref="L28"/>
    </sheetView>
  </sheetViews>
  <sheetFormatPr baseColWidth="10" defaultColWidth="11.42578125" defaultRowHeight="15" x14ac:dyDescent="0.25"/>
  <cols>
    <col min="1" max="1" width="9.42578125" customWidth="1"/>
    <col min="2" max="2" width="8.7109375" customWidth="1"/>
    <col min="3" max="3" width="26.140625" customWidth="1"/>
    <col min="4" max="4" width="25.7109375" customWidth="1"/>
    <col min="5" max="5" width="14.28515625" customWidth="1"/>
    <col min="7" max="11" width="7" customWidth="1"/>
    <col min="12" max="12" width="36.85546875" customWidth="1"/>
    <col min="13" max="16" width="8.42578125" customWidth="1"/>
    <col min="19" max="19" width="126.7109375" customWidth="1"/>
  </cols>
  <sheetData>
    <row r="1" spans="1:19" ht="15.75" x14ac:dyDescent="0.25">
      <c r="A1" s="724" t="s">
        <v>0</v>
      </c>
      <c r="B1" s="724"/>
      <c r="C1" s="724"/>
      <c r="D1" s="724"/>
      <c r="E1" s="724"/>
      <c r="F1" s="724"/>
      <c r="G1" s="724"/>
      <c r="H1" s="724"/>
      <c r="I1" s="724"/>
      <c r="J1" s="724"/>
      <c r="K1" s="724"/>
      <c r="L1" s="724"/>
      <c r="M1" s="724"/>
      <c r="N1" s="724"/>
      <c r="O1" s="724"/>
      <c r="P1" s="724"/>
      <c r="Q1" s="640" t="s">
        <v>1</v>
      </c>
      <c r="R1" s="641"/>
      <c r="S1" s="642"/>
    </row>
    <row r="2" spans="1:19" ht="15.75" x14ac:dyDescent="0.25">
      <c r="A2" s="724" t="s">
        <v>2</v>
      </c>
      <c r="B2" s="724"/>
      <c r="C2" s="724"/>
      <c r="D2" s="724"/>
      <c r="E2" s="724"/>
      <c r="F2" s="724"/>
      <c r="G2" s="724"/>
      <c r="H2" s="724"/>
      <c r="I2" s="724"/>
      <c r="J2" s="724"/>
      <c r="K2" s="724"/>
      <c r="L2" s="724"/>
      <c r="M2" s="724"/>
      <c r="N2" s="724"/>
      <c r="O2" s="724"/>
      <c r="P2" s="724"/>
      <c r="Q2" s="646" t="s">
        <v>3</v>
      </c>
      <c r="R2" s="647"/>
      <c r="S2" s="648"/>
    </row>
    <row r="3" spans="1:19" ht="15" customHeight="1" x14ac:dyDescent="0.25">
      <c r="A3" s="725" t="s">
        <v>4</v>
      </c>
      <c r="B3" s="725"/>
      <c r="C3" s="725"/>
      <c r="D3" s="725"/>
      <c r="E3" s="725"/>
      <c r="F3" s="725"/>
      <c r="G3" s="725"/>
      <c r="H3" s="725"/>
      <c r="I3" s="725"/>
      <c r="J3" s="725"/>
      <c r="K3" s="725"/>
      <c r="L3" s="725"/>
      <c r="M3" s="725"/>
      <c r="N3" s="725"/>
      <c r="O3" s="725"/>
      <c r="P3" s="725"/>
      <c r="Q3" s="646" t="s">
        <v>5</v>
      </c>
      <c r="R3" s="647"/>
      <c r="S3" s="648"/>
    </row>
    <row r="4" spans="1:19" ht="15.95" customHeight="1" x14ac:dyDescent="0.25">
      <c r="A4" s="725"/>
      <c r="B4" s="725"/>
      <c r="C4" s="725"/>
      <c r="D4" s="725"/>
      <c r="E4" s="725"/>
      <c r="F4" s="725"/>
      <c r="G4" s="725"/>
      <c r="H4" s="725"/>
      <c r="I4" s="725"/>
      <c r="J4" s="725"/>
      <c r="K4" s="725"/>
      <c r="L4" s="725"/>
      <c r="M4" s="725"/>
      <c r="N4" s="725"/>
      <c r="O4" s="725"/>
      <c r="P4" s="725"/>
      <c r="Q4" s="728" t="s">
        <v>153</v>
      </c>
      <c r="R4" s="729"/>
      <c r="S4" s="730"/>
    </row>
    <row r="5" spans="1:19" ht="15" customHeight="1" x14ac:dyDescent="0.25">
      <c r="A5" s="721" t="s">
        <v>154</v>
      </c>
      <c r="B5" s="721"/>
      <c r="C5" s="721"/>
      <c r="D5" s="721"/>
      <c r="E5" s="721"/>
      <c r="F5" s="721"/>
      <c r="G5" s="721"/>
      <c r="H5" s="721"/>
      <c r="I5" s="721"/>
      <c r="J5" s="721"/>
      <c r="K5" s="721"/>
      <c r="L5" s="721"/>
      <c r="M5" s="721"/>
      <c r="N5" s="721"/>
      <c r="O5" s="721"/>
      <c r="P5" s="721"/>
      <c r="Q5" s="721"/>
      <c r="R5" s="721"/>
      <c r="S5" s="721"/>
    </row>
    <row r="6" spans="1:19" ht="15" customHeight="1" x14ac:dyDescent="0.25">
      <c r="A6" s="726" t="s">
        <v>155</v>
      </c>
      <c r="B6" s="726"/>
      <c r="C6" s="726"/>
      <c r="D6" s="726"/>
      <c r="E6" s="726"/>
      <c r="F6" s="726"/>
      <c r="G6" s="726"/>
      <c r="H6" s="726"/>
      <c r="I6" s="726"/>
      <c r="J6" s="726"/>
      <c r="K6" s="726"/>
      <c r="L6" s="727"/>
      <c r="M6" s="731" t="s">
        <v>156</v>
      </c>
      <c r="N6" s="731"/>
      <c r="O6" s="731"/>
      <c r="P6" s="731"/>
      <c r="Q6" s="731"/>
      <c r="R6" s="731"/>
      <c r="S6" s="731"/>
    </row>
    <row r="7" spans="1:19" x14ac:dyDescent="0.25">
      <c r="A7" s="721" t="s">
        <v>157</v>
      </c>
      <c r="B7" s="721" t="s">
        <v>158</v>
      </c>
      <c r="C7" s="721" t="s">
        <v>36</v>
      </c>
      <c r="D7" s="721" t="s">
        <v>159</v>
      </c>
      <c r="E7" s="721" t="s">
        <v>160</v>
      </c>
      <c r="F7" s="721" t="s">
        <v>161</v>
      </c>
      <c r="G7" s="747" t="s">
        <v>162</v>
      </c>
      <c r="H7" s="748"/>
      <c r="I7" s="748"/>
      <c r="J7" s="748"/>
      <c r="K7" s="749"/>
      <c r="L7" s="721" t="s">
        <v>163</v>
      </c>
      <c r="M7" s="721" t="s">
        <v>164</v>
      </c>
      <c r="N7" s="721"/>
      <c r="O7" s="721"/>
      <c r="P7" s="721"/>
      <c r="Q7" s="722" t="s">
        <v>39</v>
      </c>
      <c r="R7" s="723"/>
      <c r="S7" s="721" t="s">
        <v>43</v>
      </c>
    </row>
    <row r="8" spans="1:19" ht="24" customHeight="1" thickBot="1" x14ac:dyDescent="0.3">
      <c r="A8" s="721"/>
      <c r="B8" s="721"/>
      <c r="C8" s="721"/>
      <c r="D8" s="721"/>
      <c r="E8" s="721"/>
      <c r="F8" s="721"/>
      <c r="G8" s="230">
        <v>2020</v>
      </c>
      <c r="H8" s="230">
        <v>2021</v>
      </c>
      <c r="I8" s="230">
        <v>2022</v>
      </c>
      <c r="J8" s="230">
        <v>2023</v>
      </c>
      <c r="K8" s="230">
        <v>2024</v>
      </c>
      <c r="L8" s="721"/>
      <c r="M8" s="230" t="s">
        <v>26</v>
      </c>
      <c r="N8" s="230" t="s">
        <v>27</v>
      </c>
      <c r="O8" s="230" t="s">
        <v>165</v>
      </c>
      <c r="P8" s="230" t="s">
        <v>29</v>
      </c>
      <c r="Q8" s="230" t="s">
        <v>166</v>
      </c>
      <c r="R8" s="230" t="s">
        <v>167</v>
      </c>
      <c r="S8" s="721"/>
    </row>
    <row r="9" spans="1:19" ht="75" customHeight="1" x14ac:dyDescent="0.25">
      <c r="A9" s="735" t="s">
        <v>168</v>
      </c>
      <c r="B9" s="738">
        <v>37</v>
      </c>
      <c r="C9" s="732" t="s">
        <v>169</v>
      </c>
      <c r="D9" s="741" t="s">
        <v>170</v>
      </c>
      <c r="E9" s="738" t="s">
        <v>171</v>
      </c>
      <c r="F9" s="744">
        <v>15</v>
      </c>
      <c r="G9" s="744">
        <v>15</v>
      </c>
      <c r="H9" s="744">
        <v>15</v>
      </c>
      <c r="I9" s="744">
        <v>15</v>
      </c>
      <c r="J9" s="744">
        <v>15</v>
      </c>
      <c r="K9" s="744">
        <v>15</v>
      </c>
      <c r="L9" s="732" t="s">
        <v>172</v>
      </c>
      <c r="M9" s="753">
        <v>3</v>
      </c>
      <c r="N9" s="744">
        <v>3</v>
      </c>
      <c r="O9" s="744">
        <v>4</v>
      </c>
      <c r="P9" s="744">
        <v>5</v>
      </c>
      <c r="Q9" s="756">
        <v>15</v>
      </c>
      <c r="R9" s="759">
        <f>Q9/G9</f>
        <v>1</v>
      </c>
      <c r="S9" s="750" t="s">
        <v>255</v>
      </c>
    </row>
    <row r="10" spans="1:19" ht="75" customHeight="1" x14ac:dyDescent="0.25">
      <c r="A10" s="736"/>
      <c r="B10" s="739"/>
      <c r="C10" s="733"/>
      <c r="D10" s="742"/>
      <c r="E10" s="739"/>
      <c r="F10" s="745"/>
      <c r="G10" s="745"/>
      <c r="H10" s="745"/>
      <c r="I10" s="745"/>
      <c r="J10" s="745"/>
      <c r="K10" s="745"/>
      <c r="L10" s="733"/>
      <c r="M10" s="754"/>
      <c r="N10" s="745"/>
      <c r="O10" s="745"/>
      <c r="P10" s="745"/>
      <c r="Q10" s="757"/>
      <c r="R10" s="760"/>
      <c r="S10" s="751"/>
    </row>
    <row r="11" spans="1:19" ht="75" customHeight="1" x14ac:dyDescent="0.25">
      <c r="A11" s="736"/>
      <c r="B11" s="739"/>
      <c r="C11" s="733"/>
      <c r="D11" s="742"/>
      <c r="E11" s="739"/>
      <c r="F11" s="745"/>
      <c r="G11" s="745"/>
      <c r="H11" s="745"/>
      <c r="I11" s="745"/>
      <c r="J11" s="745"/>
      <c r="K11" s="745"/>
      <c r="L11" s="733"/>
      <c r="M11" s="754"/>
      <c r="N11" s="745"/>
      <c r="O11" s="745"/>
      <c r="P11" s="745"/>
      <c r="Q11" s="757"/>
      <c r="R11" s="760"/>
      <c r="S11" s="751"/>
    </row>
    <row r="12" spans="1:19" ht="75" customHeight="1" x14ac:dyDescent="0.25">
      <c r="A12" s="736"/>
      <c r="B12" s="739"/>
      <c r="C12" s="733"/>
      <c r="D12" s="742"/>
      <c r="E12" s="739"/>
      <c r="F12" s="745"/>
      <c r="G12" s="745"/>
      <c r="H12" s="745"/>
      <c r="I12" s="745"/>
      <c r="J12" s="745"/>
      <c r="K12" s="745"/>
      <c r="L12" s="733"/>
      <c r="M12" s="754"/>
      <c r="N12" s="745"/>
      <c r="O12" s="745"/>
      <c r="P12" s="745"/>
      <c r="Q12" s="757"/>
      <c r="R12" s="760"/>
      <c r="S12" s="751"/>
    </row>
    <row r="13" spans="1:19" ht="75" customHeight="1" x14ac:dyDescent="0.25">
      <c r="A13" s="736"/>
      <c r="B13" s="739"/>
      <c r="C13" s="733"/>
      <c r="D13" s="742"/>
      <c r="E13" s="739"/>
      <c r="F13" s="745"/>
      <c r="G13" s="745"/>
      <c r="H13" s="745"/>
      <c r="I13" s="745"/>
      <c r="J13" s="745"/>
      <c r="K13" s="745"/>
      <c r="L13" s="733"/>
      <c r="M13" s="754"/>
      <c r="N13" s="745"/>
      <c r="O13" s="745"/>
      <c r="P13" s="745"/>
      <c r="Q13" s="757"/>
      <c r="R13" s="760"/>
      <c r="S13" s="751"/>
    </row>
    <row r="14" spans="1:19" ht="178.5" customHeight="1" thickBot="1" x14ac:dyDescent="0.3">
      <c r="A14" s="737"/>
      <c r="B14" s="740"/>
      <c r="C14" s="734"/>
      <c r="D14" s="743"/>
      <c r="E14" s="740"/>
      <c r="F14" s="746"/>
      <c r="G14" s="746"/>
      <c r="H14" s="746"/>
      <c r="I14" s="746"/>
      <c r="J14" s="746"/>
      <c r="K14" s="746"/>
      <c r="L14" s="734"/>
      <c r="M14" s="755"/>
      <c r="N14" s="746"/>
      <c r="O14" s="746"/>
      <c r="P14" s="746"/>
      <c r="Q14" s="758"/>
      <c r="R14" s="761"/>
      <c r="S14" s="752"/>
    </row>
  </sheetData>
  <mergeCells count="40">
    <mergeCell ref="S9:S14"/>
    <mergeCell ref="M9:M14"/>
    <mergeCell ref="N9:N14"/>
    <mergeCell ref="O9:O14"/>
    <mergeCell ref="P9:P14"/>
    <mergeCell ref="Q9:Q14"/>
    <mergeCell ref="R9:R14"/>
    <mergeCell ref="L9:L14"/>
    <mergeCell ref="F7:F8"/>
    <mergeCell ref="A9:A14"/>
    <mergeCell ref="B9:B14"/>
    <mergeCell ref="C9:C14"/>
    <mergeCell ref="D9:D14"/>
    <mergeCell ref="E9:E14"/>
    <mergeCell ref="F9:F14"/>
    <mergeCell ref="L7:L8"/>
    <mergeCell ref="G7:K7"/>
    <mergeCell ref="G9:G14"/>
    <mergeCell ref="H9:H14"/>
    <mergeCell ref="I9:I14"/>
    <mergeCell ref="J9:J14"/>
    <mergeCell ref="K9:K14"/>
    <mergeCell ref="A1:P1"/>
    <mergeCell ref="A2:P2"/>
    <mergeCell ref="A3:P4"/>
    <mergeCell ref="A5:S5"/>
    <mergeCell ref="A6:L6"/>
    <mergeCell ref="Q1:S1"/>
    <mergeCell ref="Q2:S2"/>
    <mergeCell ref="Q3:S3"/>
    <mergeCell ref="Q4:S4"/>
    <mergeCell ref="M6:S6"/>
    <mergeCell ref="M7:P7"/>
    <mergeCell ref="Q7:R7"/>
    <mergeCell ref="S7:S8"/>
    <mergeCell ref="A7:A8"/>
    <mergeCell ref="B7:B8"/>
    <mergeCell ref="C7:C8"/>
    <mergeCell ref="D7:D8"/>
    <mergeCell ref="E7:E8"/>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I75"/>
  <sheetViews>
    <sheetView zoomScale="75" zoomScaleNormal="75" workbookViewId="0">
      <selection activeCell="F1" sqref="F1"/>
    </sheetView>
  </sheetViews>
  <sheetFormatPr baseColWidth="10" defaultColWidth="11.42578125" defaultRowHeight="15" x14ac:dyDescent="0.25"/>
  <cols>
    <col min="2" max="2" width="57" customWidth="1"/>
    <col min="3" max="3" width="22.5703125" customWidth="1"/>
    <col min="7" max="7" width="18.7109375" customWidth="1"/>
    <col min="9" max="9" width="17.5703125" customWidth="1"/>
  </cols>
  <sheetData>
    <row r="1" spans="1:9" x14ac:dyDescent="0.25">
      <c r="A1" s="766" t="s">
        <v>173</v>
      </c>
      <c r="B1" s="767"/>
      <c r="C1" s="767"/>
      <c r="D1" s="767"/>
      <c r="E1" s="768"/>
      <c r="G1" s="762" t="s">
        <v>174</v>
      </c>
      <c r="I1" s="762" t="s">
        <v>175</v>
      </c>
    </row>
    <row r="2" spans="1:9" ht="51.75" thickBot="1" x14ac:dyDescent="0.3">
      <c r="A2" s="769" t="s">
        <v>176</v>
      </c>
      <c r="B2" s="770"/>
      <c r="C2" s="92" t="s">
        <v>177</v>
      </c>
      <c r="D2" s="92" t="s">
        <v>178</v>
      </c>
      <c r="E2" s="93" t="s">
        <v>179</v>
      </c>
      <c r="G2" s="763"/>
      <c r="I2" s="763"/>
    </row>
    <row r="3" spans="1:9" ht="43.15" customHeight="1" x14ac:dyDescent="0.25">
      <c r="A3" s="94" t="s">
        <v>180</v>
      </c>
      <c r="B3" s="114" t="s">
        <v>22</v>
      </c>
      <c r="C3" s="96">
        <v>574056020.79999995</v>
      </c>
      <c r="D3" s="97">
        <f>+C3/$C$10</f>
        <v>0.11772153960645879</v>
      </c>
      <c r="E3" s="98">
        <v>0.875</v>
      </c>
      <c r="G3" s="151">
        <v>705296980</v>
      </c>
      <c r="I3" s="157">
        <v>705296980</v>
      </c>
    </row>
    <row r="4" spans="1:9" ht="43.15" customHeight="1" x14ac:dyDescent="0.25">
      <c r="A4" s="94" t="s">
        <v>181</v>
      </c>
      <c r="B4" s="115" t="s">
        <v>100</v>
      </c>
      <c r="C4" s="99">
        <v>822514278.39999998</v>
      </c>
      <c r="D4" s="97">
        <f t="shared" ref="D4:D9" si="0">+C4/$C$10</f>
        <v>0.16867281884197508</v>
      </c>
      <c r="E4" s="98">
        <v>0.65</v>
      </c>
      <c r="G4" s="152">
        <v>822514278</v>
      </c>
      <c r="I4" s="152">
        <v>822514278</v>
      </c>
    </row>
    <row r="5" spans="1:9" ht="43.15" customHeight="1" x14ac:dyDescent="0.25">
      <c r="A5" s="94" t="s">
        <v>182</v>
      </c>
      <c r="B5" s="115" t="s">
        <v>116</v>
      </c>
      <c r="C5" s="99">
        <v>1612819854.6000001</v>
      </c>
      <c r="D5" s="97">
        <f t="shared" si="0"/>
        <v>0.33074060633800956</v>
      </c>
      <c r="E5" s="100">
        <v>1</v>
      </c>
      <c r="G5" s="153">
        <v>1481578896</v>
      </c>
      <c r="I5" s="158">
        <v>1481578896</v>
      </c>
    </row>
    <row r="6" spans="1:9" ht="43.15" customHeight="1" x14ac:dyDescent="0.25">
      <c r="A6" s="94" t="s">
        <v>183</v>
      </c>
      <c r="B6" s="115" t="s">
        <v>124</v>
      </c>
      <c r="C6" s="99">
        <v>267652038</v>
      </c>
      <c r="D6" s="97">
        <f t="shared" si="0"/>
        <v>5.4887343483056829E-2</v>
      </c>
      <c r="E6" s="101">
        <v>0.25</v>
      </c>
      <c r="G6" s="152">
        <v>267652038</v>
      </c>
      <c r="I6" s="153">
        <v>496488236</v>
      </c>
    </row>
    <row r="7" spans="1:9" ht="43.15" customHeight="1" x14ac:dyDescent="0.25">
      <c r="A7" s="94" t="s">
        <v>184</v>
      </c>
      <c r="B7" s="115" t="s">
        <v>135</v>
      </c>
      <c r="C7" s="99">
        <v>528864240</v>
      </c>
      <c r="D7" s="97">
        <f t="shared" si="0"/>
        <v>0.10845407124000978</v>
      </c>
      <c r="E7" s="102">
        <v>0.22500000000000001</v>
      </c>
      <c r="G7" s="152">
        <v>528864240</v>
      </c>
      <c r="I7" s="152">
        <v>528864240</v>
      </c>
    </row>
    <row r="8" spans="1:9" ht="43.15" customHeight="1" x14ac:dyDescent="0.25">
      <c r="A8" s="94" t="s">
        <v>185</v>
      </c>
      <c r="B8" s="115" t="s">
        <v>139</v>
      </c>
      <c r="C8" s="99">
        <v>323139443</v>
      </c>
      <c r="D8" s="97">
        <f t="shared" si="0"/>
        <v>6.6266133198151334E-2</v>
      </c>
      <c r="E8" s="98">
        <v>4</v>
      </c>
      <c r="G8" s="152">
        <v>323139443</v>
      </c>
      <c r="I8" s="152">
        <v>323139443</v>
      </c>
    </row>
    <row r="9" spans="1:9" ht="43.15" customHeight="1" thickBot="1" x14ac:dyDescent="0.3">
      <c r="A9" s="103" t="s">
        <v>186</v>
      </c>
      <c r="B9" s="116" t="s">
        <v>148</v>
      </c>
      <c r="C9" s="104">
        <v>747343125.19999993</v>
      </c>
      <c r="D9" s="105">
        <f t="shared" si="0"/>
        <v>0.15325748729233865</v>
      </c>
      <c r="E9" s="106">
        <v>1</v>
      </c>
      <c r="G9" s="154">
        <v>747343125</v>
      </c>
      <c r="I9" s="159">
        <v>518506927</v>
      </c>
    </row>
    <row r="10" spans="1:9" ht="15.75" thickBot="1" x14ac:dyDescent="0.3">
      <c r="A10" s="771" t="s">
        <v>187</v>
      </c>
      <c r="B10" s="772"/>
      <c r="C10" s="107">
        <f>SUM(C3:C9)</f>
        <v>4876389000</v>
      </c>
      <c r="D10" s="108">
        <f>SUM(D3:D9)</f>
        <v>1</v>
      </c>
      <c r="E10" s="109"/>
      <c r="G10" s="155">
        <f>SUM(G3:G9)</f>
        <v>4876389000</v>
      </c>
      <c r="I10" s="155">
        <f>SUM(I3:I9)</f>
        <v>4876389000</v>
      </c>
    </row>
    <row r="11" spans="1:9" x14ac:dyDescent="0.25">
      <c r="A11" s="110"/>
      <c r="B11" s="111"/>
      <c r="C11" s="112"/>
      <c r="D11" s="113"/>
      <c r="E11" s="109"/>
    </row>
    <row r="12" spans="1:9" x14ac:dyDescent="0.25">
      <c r="B12" s="110" t="s">
        <v>188</v>
      </c>
      <c r="C12" s="111"/>
      <c r="D12" s="113"/>
      <c r="E12" s="109"/>
    </row>
    <row r="13" spans="1:9" ht="38.25" x14ac:dyDescent="0.25">
      <c r="B13" s="92" t="s">
        <v>189</v>
      </c>
      <c r="C13" s="92" t="s">
        <v>190</v>
      </c>
      <c r="D13" s="109"/>
      <c r="E13" s="109"/>
    </row>
    <row r="14" spans="1:9" ht="25.5" x14ac:dyDescent="0.25">
      <c r="B14" s="95" t="s">
        <v>191</v>
      </c>
      <c r="C14" s="96">
        <v>121504717</v>
      </c>
      <c r="D14" s="109"/>
      <c r="E14" s="109"/>
    </row>
    <row r="15" spans="1:9" x14ac:dyDescent="0.25">
      <c r="B15" s="95" t="s">
        <v>192</v>
      </c>
      <c r="C15" s="96">
        <v>3161650171</v>
      </c>
      <c r="D15" s="109"/>
      <c r="E15" s="109"/>
    </row>
    <row r="16" spans="1:9" x14ac:dyDescent="0.25">
      <c r="B16" s="95" t="s">
        <v>193</v>
      </c>
      <c r="C16" s="96">
        <v>1170723626</v>
      </c>
      <c r="D16" s="109"/>
      <c r="E16" s="109"/>
    </row>
    <row r="17" spans="1:5" ht="25.5" x14ac:dyDescent="0.25">
      <c r="B17" s="95" t="s">
        <v>194</v>
      </c>
      <c r="C17" s="96">
        <v>69319000</v>
      </c>
      <c r="D17" s="109"/>
      <c r="E17" s="109"/>
    </row>
    <row r="18" spans="1:5" x14ac:dyDescent="0.25">
      <c r="B18" s="95" t="s">
        <v>195</v>
      </c>
      <c r="C18" s="96">
        <v>33000000</v>
      </c>
      <c r="D18" s="109"/>
      <c r="E18" s="109"/>
    </row>
    <row r="19" spans="1:5" ht="26.25" thickBot="1" x14ac:dyDescent="0.3">
      <c r="B19" s="95" t="s">
        <v>196</v>
      </c>
      <c r="C19" s="96">
        <v>320191486</v>
      </c>
      <c r="D19" s="109"/>
      <c r="E19" s="109"/>
    </row>
    <row r="20" spans="1:5" ht="15.75" thickBot="1" x14ac:dyDescent="0.3">
      <c r="B20" s="92" t="s">
        <v>197</v>
      </c>
      <c r="C20" s="107">
        <v>4876389000</v>
      </c>
      <c r="D20" s="109"/>
      <c r="E20" s="109"/>
    </row>
    <row r="21" spans="1:5" x14ac:dyDescent="0.25">
      <c r="B21" s="109"/>
      <c r="C21" s="109"/>
      <c r="D21" s="109"/>
      <c r="E21" s="109"/>
    </row>
    <row r="22" spans="1:5" x14ac:dyDescent="0.25">
      <c r="B22" s="109"/>
      <c r="C22" s="109"/>
      <c r="D22" s="109"/>
      <c r="E22" s="109"/>
    </row>
    <row r="23" spans="1:5" x14ac:dyDescent="0.25">
      <c r="B23" s="109"/>
      <c r="C23" s="109"/>
      <c r="D23" s="109"/>
      <c r="E23" s="109"/>
    </row>
    <row r="24" spans="1:5" ht="41.25" customHeight="1" x14ac:dyDescent="0.25">
      <c r="A24" s="773" t="s">
        <v>173</v>
      </c>
      <c r="B24" s="774"/>
      <c r="C24" s="774"/>
      <c r="D24" s="774"/>
      <c r="E24" s="775"/>
    </row>
    <row r="25" spans="1:5" ht="38.25" x14ac:dyDescent="0.25">
      <c r="A25" s="776" t="s">
        <v>176</v>
      </c>
      <c r="B25" s="777"/>
      <c r="C25" s="134" t="s">
        <v>198</v>
      </c>
      <c r="D25" s="134" t="s">
        <v>199</v>
      </c>
      <c r="E25" s="135" t="s">
        <v>200</v>
      </c>
    </row>
    <row r="26" spans="1:5" ht="25.5" x14ac:dyDescent="0.25">
      <c r="A26" s="94" t="s">
        <v>180</v>
      </c>
      <c r="B26" s="95" t="s">
        <v>22</v>
      </c>
      <c r="C26" s="96">
        <v>241205318</v>
      </c>
      <c r="D26" s="97">
        <f t="shared" ref="D26:D32" si="1">+C26/$C$33</f>
        <v>0.15190715351819453</v>
      </c>
      <c r="E26" s="98">
        <v>0.72499999999999998</v>
      </c>
    </row>
    <row r="27" spans="1:5" ht="25.5" x14ac:dyDescent="0.25">
      <c r="A27" s="94" t="s">
        <v>181</v>
      </c>
      <c r="B27" s="136" t="s">
        <v>100</v>
      </c>
      <c r="C27" s="99">
        <v>127899287</v>
      </c>
      <c r="D27" s="97">
        <f t="shared" si="1"/>
        <v>8.0548873409070618E-2</v>
      </c>
      <c r="E27" s="98">
        <v>0.2</v>
      </c>
    </row>
    <row r="28" spans="1:5" x14ac:dyDescent="0.25">
      <c r="A28" s="94" t="s">
        <v>182</v>
      </c>
      <c r="B28" s="136" t="s">
        <v>116</v>
      </c>
      <c r="C28" s="99">
        <v>648842084.60000002</v>
      </c>
      <c r="D28" s="97">
        <f t="shared" si="1"/>
        <v>0.40863010389512877</v>
      </c>
      <c r="E28" s="100">
        <v>1</v>
      </c>
    </row>
    <row r="29" spans="1:5" ht="25.5" x14ac:dyDescent="0.25">
      <c r="A29" s="94" t="s">
        <v>183</v>
      </c>
      <c r="B29" s="136" t="s">
        <v>124</v>
      </c>
      <c r="C29" s="99">
        <v>68950189</v>
      </c>
      <c r="D29" s="97">
        <f t="shared" si="1"/>
        <v>4.3423698251675899E-2</v>
      </c>
      <c r="E29" s="101">
        <v>0.05</v>
      </c>
    </row>
    <row r="30" spans="1:5" ht="25.5" x14ac:dyDescent="0.25">
      <c r="A30" s="94" t="s">
        <v>184</v>
      </c>
      <c r="B30" s="136" t="s">
        <v>135</v>
      </c>
      <c r="C30" s="99">
        <v>82635198</v>
      </c>
      <c r="D30" s="97">
        <f t="shared" si="1"/>
        <v>5.2042292486239469E-2</v>
      </c>
      <c r="E30" s="102">
        <v>0.22500000000000001</v>
      </c>
    </row>
    <row r="31" spans="1:5" ht="25.5" x14ac:dyDescent="0.25">
      <c r="A31" s="94" t="s">
        <v>185</v>
      </c>
      <c r="B31" s="136" t="s">
        <v>139</v>
      </c>
      <c r="C31" s="99">
        <v>102915636</v>
      </c>
      <c r="D31" s="97">
        <f t="shared" si="1"/>
        <v>6.4814579740213804E-2</v>
      </c>
      <c r="E31" s="98">
        <v>4</v>
      </c>
    </row>
    <row r="32" spans="1:5" ht="39" thickBot="1" x14ac:dyDescent="0.3">
      <c r="A32" s="103" t="s">
        <v>186</v>
      </c>
      <c r="B32" s="137" t="s">
        <v>148</v>
      </c>
      <c r="C32" s="104">
        <v>315399287.44999999</v>
      </c>
      <c r="D32" s="97">
        <f t="shared" si="1"/>
        <v>0.19863329869947693</v>
      </c>
      <c r="E32" s="106">
        <v>0</v>
      </c>
    </row>
    <row r="33" spans="1:5" ht="15.75" thickBot="1" x14ac:dyDescent="0.3">
      <c r="A33" s="764" t="s">
        <v>187</v>
      </c>
      <c r="B33" s="765"/>
      <c r="C33" s="138">
        <f t="shared" ref="C33:D33" si="2">SUM(C26:C32)</f>
        <v>1587847000.05</v>
      </c>
      <c r="D33" s="139">
        <f t="shared" si="2"/>
        <v>1</v>
      </c>
      <c r="E33" s="109"/>
    </row>
    <row r="34" spans="1:5" x14ac:dyDescent="0.25">
      <c r="A34" s="109"/>
      <c r="B34" s="109"/>
      <c r="C34" s="109"/>
      <c r="D34" s="109"/>
      <c r="E34" s="109"/>
    </row>
    <row r="35" spans="1:5" x14ac:dyDescent="0.25">
      <c r="A35" s="109"/>
      <c r="B35" s="109"/>
      <c r="C35" s="109"/>
      <c r="D35" s="109"/>
      <c r="E35" s="109"/>
    </row>
    <row r="36" spans="1:5" x14ac:dyDescent="0.25">
      <c r="A36" s="109"/>
      <c r="B36" s="109"/>
      <c r="C36" s="109"/>
      <c r="D36" s="109"/>
      <c r="E36" s="109"/>
    </row>
    <row r="37" spans="1:5" x14ac:dyDescent="0.25">
      <c r="A37" s="109"/>
      <c r="B37" s="109"/>
      <c r="C37" s="109"/>
      <c r="D37" s="109"/>
      <c r="E37" s="109"/>
    </row>
    <row r="38" spans="1:5" x14ac:dyDescent="0.25">
      <c r="A38" s="109"/>
      <c r="B38" s="109"/>
      <c r="C38" s="109"/>
      <c r="D38" s="109"/>
      <c r="E38" s="109"/>
    </row>
    <row r="39" spans="1:5" x14ac:dyDescent="0.25">
      <c r="A39" s="109"/>
      <c r="B39" s="109"/>
      <c r="C39" s="109"/>
      <c r="D39" s="109"/>
      <c r="E39" s="109"/>
    </row>
    <row r="40" spans="1:5" x14ac:dyDescent="0.25">
      <c r="A40" s="109"/>
      <c r="B40" s="109"/>
      <c r="C40" s="109"/>
      <c r="D40" s="109"/>
      <c r="E40" s="109"/>
    </row>
    <row r="41" spans="1:5" x14ac:dyDescent="0.25">
      <c r="A41" s="109"/>
      <c r="B41" s="109"/>
      <c r="C41" s="109"/>
      <c r="D41" s="109"/>
      <c r="E41" s="109"/>
    </row>
    <row r="42" spans="1:5" x14ac:dyDescent="0.25">
      <c r="A42" s="109"/>
      <c r="B42" s="109"/>
      <c r="C42" s="109"/>
      <c r="D42" s="109"/>
      <c r="E42" s="109"/>
    </row>
    <row r="43" spans="1:5" x14ac:dyDescent="0.25">
      <c r="A43" s="109"/>
      <c r="B43" s="109"/>
      <c r="C43" s="109"/>
      <c r="D43" s="109"/>
      <c r="E43" s="109"/>
    </row>
    <row r="44" spans="1:5" x14ac:dyDescent="0.25">
      <c r="A44" s="109"/>
      <c r="B44" s="109"/>
      <c r="C44" s="109"/>
      <c r="D44" s="109"/>
      <c r="E44" s="109"/>
    </row>
    <row r="45" spans="1:5" x14ac:dyDescent="0.25">
      <c r="A45" s="109"/>
      <c r="B45" s="109"/>
      <c r="C45" s="109"/>
      <c r="D45" s="109"/>
      <c r="E45" s="109"/>
    </row>
    <row r="46" spans="1:5" x14ac:dyDescent="0.25">
      <c r="A46" s="109"/>
      <c r="B46" s="109"/>
      <c r="C46" s="109"/>
      <c r="D46" s="109"/>
      <c r="E46" s="109"/>
    </row>
    <row r="47" spans="1:5" x14ac:dyDescent="0.25">
      <c r="A47" s="109"/>
      <c r="B47" s="109"/>
      <c r="C47" s="109"/>
      <c r="D47" s="109"/>
      <c r="E47" s="109"/>
    </row>
    <row r="48" spans="1:5" x14ac:dyDescent="0.25">
      <c r="A48" s="109"/>
      <c r="B48" s="109"/>
      <c r="C48" s="109"/>
      <c r="D48" s="109"/>
      <c r="E48" s="109"/>
    </row>
    <row r="49" spans="1:5" x14ac:dyDescent="0.25">
      <c r="A49" s="109"/>
      <c r="B49" s="109"/>
      <c r="C49" s="109"/>
      <c r="D49" s="109"/>
      <c r="E49" s="109"/>
    </row>
    <row r="50" spans="1:5" x14ac:dyDescent="0.25">
      <c r="A50" s="109"/>
      <c r="B50" s="109"/>
      <c r="C50" s="109"/>
      <c r="D50" s="109"/>
      <c r="E50" s="109"/>
    </row>
    <row r="51" spans="1:5" x14ac:dyDescent="0.25">
      <c r="A51" s="109"/>
      <c r="B51" s="109"/>
      <c r="C51" s="109"/>
      <c r="D51" s="109"/>
      <c r="E51" s="109"/>
    </row>
    <row r="52" spans="1:5" x14ac:dyDescent="0.25">
      <c r="A52" s="109"/>
      <c r="B52" s="109"/>
      <c r="C52" s="109"/>
      <c r="D52" s="109"/>
      <c r="E52" s="109"/>
    </row>
    <row r="53" spans="1:5" x14ac:dyDescent="0.25">
      <c r="A53" s="109"/>
      <c r="B53" s="109"/>
      <c r="C53" s="109"/>
      <c r="D53" s="109"/>
      <c r="E53" s="109"/>
    </row>
    <row r="54" spans="1:5" x14ac:dyDescent="0.25">
      <c r="A54" s="109"/>
      <c r="B54" s="109"/>
      <c r="C54" s="109"/>
      <c r="D54" s="109"/>
      <c r="E54" s="109"/>
    </row>
    <row r="55" spans="1:5" x14ac:dyDescent="0.25">
      <c r="A55" s="109"/>
      <c r="B55" s="109"/>
      <c r="C55" s="109"/>
      <c r="D55" s="109"/>
      <c r="E55" s="109"/>
    </row>
    <row r="56" spans="1:5" x14ac:dyDescent="0.25">
      <c r="A56" s="109"/>
      <c r="B56" s="109"/>
      <c r="C56" s="109"/>
      <c r="D56" s="109"/>
      <c r="E56" s="109"/>
    </row>
    <row r="57" spans="1:5" x14ac:dyDescent="0.25">
      <c r="A57" s="109"/>
      <c r="B57" s="109"/>
      <c r="C57" s="109"/>
      <c r="D57" s="109"/>
      <c r="E57" s="109"/>
    </row>
    <row r="58" spans="1:5" x14ac:dyDescent="0.25">
      <c r="A58" s="109"/>
      <c r="B58" s="109"/>
      <c r="C58" s="109"/>
      <c r="D58" s="109"/>
      <c r="E58" s="109"/>
    </row>
    <row r="59" spans="1:5" x14ac:dyDescent="0.25">
      <c r="A59" s="109"/>
      <c r="B59" s="109"/>
      <c r="C59" s="109"/>
      <c r="D59" s="109"/>
      <c r="E59" s="109"/>
    </row>
    <row r="60" spans="1:5" x14ac:dyDescent="0.25">
      <c r="A60" s="109"/>
      <c r="B60" s="109"/>
      <c r="C60" s="109"/>
      <c r="D60" s="109"/>
      <c r="E60" s="109"/>
    </row>
    <row r="61" spans="1:5" x14ac:dyDescent="0.25">
      <c r="A61" s="109"/>
      <c r="B61" s="109"/>
      <c r="C61" s="109"/>
      <c r="D61" s="109"/>
      <c r="E61" s="109"/>
    </row>
    <row r="62" spans="1:5" x14ac:dyDescent="0.25">
      <c r="A62" s="109"/>
      <c r="B62" s="109"/>
      <c r="C62" s="109"/>
      <c r="D62" s="109"/>
      <c r="E62" s="109"/>
    </row>
    <row r="63" spans="1:5" x14ac:dyDescent="0.25">
      <c r="A63" s="109"/>
      <c r="B63" s="109"/>
      <c r="C63" s="109"/>
      <c r="D63" s="109"/>
      <c r="E63" s="109"/>
    </row>
    <row r="64" spans="1:5" x14ac:dyDescent="0.25">
      <c r="A64" s="109"/>
      <c r="B64" s="109"/>
      <c r="C64" s="109"/>
      <c r="D64" s="109"/>
      <c r="E64" s="109"/>
    </row>
    <row r="65" spans="1:5" x14ac:dyDescent="0.25">
      <c r="A65" s="109"/>
      <c r="B65" s="109"/>
      <c r="C65" s="109"/>
      <c r="D65" s="109"/>
      <c r="E65" s="109"/>
    </row>
    <row r="66" spans="1:5" x14ac:dyDescent="0.25">
      <c r="A66" s="109"/>
      <c r="B66" s="109"/>
      <c r="C66" s="109"/>
      <c r="D66" s="109"/>
      <c r="E66" s="109"/>
    </row>
    <row r="67" spans="1:5" x14ac:dyDescent="0.25">
      <c r="A67" s="109"/>
      <c r="B67" s="109"/>
      <c r="C67" s="109"/>
      <c r="D67" s="109"/>
      <c r="E67" s="109"/>
    </row>
    <row r="68" spans="1:5" x14ac:dyDescent="0.25">
      <c r="A68" s="109"/>
      <c r="B68" s="109"/>
      <c r="C68" s="109"/>
      <c r="D68" s="109"/>
      <c r="E68" s="109"/>
    </row>
    <row r="69" spans="1:5" x14ac:dyDescent="0.25">
      <c r="A69" s="109"/>
      <c r="B69" s="109"/>
      <c r="C69" s="109"/>
      <c r="D69" s="109"/>
      <c r="E69" s="109"/>
    </row>
    <row r="70" spans="1:5" x14ac:dyDescent="0.25">
      <c r="A70" s="109"/>
      <c r="B70" s="109"/>
      <c r="C70" s="109"/>
      <c r="D70" s="109"/>
      <c r="E70" s="109"/>
    </row>
    <row r="71" spans="1:5" x14ac:dyDescent="0.25">
      <c r="A71" s="109"/>
      <c r="B71" s="109"/>
      <c r="C71" s="109"/>
      <c r="D71" s="109"/>
      <c r="E71" s="109"/>
    </row>
    <row r="72" spans="1:5" x14ac:dyDescent="0.25">
      <c r="A72" s="109"/>
      <c r="B72" s="109"/>
      <c r="C72" s="109"/>
      <c r="D72" s="109"/>
      <c r="E72" s="109"/>
    </row>
    <row r="73" spans="1:5" x14ac:dyDescent="0.25">
      <c r="A73" s="109"/>
      <c r="B73" s="109"/>
      <c r="C73" s="109"/>
      <c r="D73" s="109"/>
      <c r="E73" s="109"/>
    </row>
    <row r="74" spans="1:5" x14ac:dyDescent="0.25">
      <c r="A74" s="109"/>
      <c r="B74" s="109"/>
      <c r="C74" s="109"/>
      <c r="D74" s="109"/>
      <c r="E74" s="109"/>
    </row>
    <row r="75" spans="1:5" x14ac:dyDescent="0.25">
      <c r="A75" s="109"/>
      <c r="B75" s="109"/>
      <c r="C75" s="109"/>
      <c r="D75" s="109"/>
      <c r="E75" s="109"/>
    </row>
  </sheetData>
  <mergeCells count="8">
    <mergeCell ref="I1:I2"/>
    <mergeCell ref="G1:G2"/>
    <mergeCell ref="A33:B33"/>
    <mergeCell ref="A1:E1"/>
    <mergeCell ref="A2:B2"/>
    <mergeCell ref="A10:B10"/>
    <mergeCell ref="A24:E24"/>
    <mergeCell ref="A25:B25"/>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6BF961-34A1-41EE-80D3-564C2F49DF8C}">
  <ds:schemaRefs>
    <ds:schemaRef ds:uri="http://purl.org/dc/dcmitype/"/>
    <ds:schemaRef ds:uri="http://purl.org/dc/terms/"/>
    <ds:schemaRef ds:uri="http://schemas.microsoft.com/office/infopath/2007/PartnerControls"/>
    <ds:schemaRef ds:uri="fe9e2b3d-4c1d-4923-bca8-f2013ad4d455"/>
    <ds:schemaRef ds:uri="bea38547-d34c-4dfd-b958-4ddc302b48de"/>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Meta 1 DED.SPI</vt:lpstr>
      <vt:lpstr>Meta 2 DED</vt:lpstr>
      <vt:lpstr>Meta 3 DED</vt:lpstr>
      <vt:lpstr>Meta 4 DED</vt:lpstr>
      <vt:lpstr>Meta 5 SPI</vt:lpstr>
      <vt:lpstr>Meta 6 SPI</vt:lpstr>
      <vt:lpstr>Meta 7 DED</vt:lpstr>
      <vt:lpstr>Seguimiento PDD</vt:lpstr>
      <vt:lpstr>Ponderación</vt:lpstr>
      <vt:lpstr>Hoja13</vt:lpstr>
      <vt:lpstr>Hoja1</vt:lpstr>
      <vt:lpstr>'Meta 1 DED.SPI'!Área_de_impresión</vt:lpstr>
      <vt:lpstr>'Meta 2 DED'!Área_de_impresión</vt:lpstr>
      <vt:lpstr>'Meta 3 DED'!Área_de_impresión</vt:lpstr>
      <vt:lpstr>'Meta 4 DED'!Área_de_impresión</vt:lpstr>
      <vt:lpstr>'Meta 5 SPI'!Área_de_impresión</vt:lpstr>
      <vt:lpstr>'Meta 6 SPI'!Área_de_impresión</vt:lpstr>
      <vt:lpstr>'Meta 7 DED'!Área_de_impresión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Luz Angela Andrade</cp:lastModifiedBy>
  <cp:revision/>
  <dcterms:created xsi:type="dcterms:W3CDTF">2011-04-26T22:16:52Z</dcterms:created>
  <dcterms:modified xsi:type="dcterms:W3CDTF">2023-10-03T12:51:34Z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