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4 SOFIA/Seguimiento PA/"/>
    </mc:Choice>
  </mc:AlternateContent>
  <xr:revisionPtr revIDLastSave="4" documentId="8_{1BADA4CE-A9E1-46DB-8170-B1247312E48F}" xr6:coauthVersionLast="47" xr6:coauthVersionMax="47" xr10:uidLastSave="{1F8EBD77-4F83-4059-97AC-9CB120208626}"/>
  <bookViews>
    <workbookView xWindow="-120" yWindow="-120" windowWidth="29040" windowHeight="15720" tabRatio="939" firstSheet="4" activeTab="11" xr2:uid="{00000000-000D-0000-FFFF-FFFF00000000}"/>
  </bookViews>
  <sheets>
    <sheet name="Meta 1 ATENCIONES LPD" sheetId="40" r:id="rId1"/>
    <sheet name="Meta 1..n" sheetId="1" state="hidden" r:id="rId2"/>
    <sheet name="Meta 2 SEGUIMIENTO LPD" sheetId="41" r:id="rId3"/>
    <sheet name="Meta 3 OPERAR CR" sheetId="42" r:id="rId4"/>
    <sheet name="Meta 4 ATENCION CR" sheetId="43" r:id="rId5"/>
    <sheet name="Meta 5 FORTALECER SOFIA " sheetId="44" r:id="rId6"/>
    <sheet name="Meta 6 ESTRATEGIA PREVENCION" sheetId="45" r:id="rId7"/>
    <sheet name="Meta 7 CLS" sheetId="46" r:id="rId8"/>
    <sheet name="Meta 8 PROTOCOLO TP" sheetId="47" r:id="rId9"/>
    <sheet name="Meta 9 ATENCIONES DUPLAS" sheetId="48" r:id="rId10"/>
    <sheet name="Indicadores PA" sheetId="36" r:id="rId11"/>
    <sheet name="Territorialización PA" sheetId="37" r:id="rId12"/>
    <sheet name="Instructivo" sheetId="39" state="hidden" r:id="rId13"/>
    <sheet name="Generalidades" sheetId="38" state="hidden" r:id="rId14"/>
    <sheet name="Hoja13" sheetId="32" state="hidden" r:id="rId15"/>
    <sheet name="Hoja1" sheetId="20" state="hidden" r:id="rId16"/>
  </sheets>
  <definedNames>
    <definedName name="_xlnm._FilterDatabase" localSheetId="10" hidden="1">'Indicadores PA'!$A$12:$AY$63</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5" i="41" l="1"/>
  <c r="AT60" i="36" l="1"/>
  <c r="AU60" i="36" s="1"/>
  <c r="AT14" i="36"/>
  <c r="AU14" i="36" s="1"/>
  <c r="AT13" i="36"/>
  <c r="P35" i="42"/>
  <c r="AL33" i="37"/>
  <c r="AT57" i="36" l="1"/>
  <c r="AT56" i="36"/>
  <c r="AT55" i="36"/>
  <c r="AT58" i="36"/>
  <c r="L21" i="36" l="1"/>
  <c r="L20" i="36"/>
  <c r="L16" i="36"/>
  <c r="AC22" i="43"/>
  <c r="AD23" i="43" s="1"/>
  <c r="F3" i="20"/>
  <c r="J3" i="20"/>
  <c r="N3" i="20"/>
  <c r="F4" i="20"/>
  <c r="J4" i="20"/>
  <c r="N4" i="20"/>
  <c r="F5" i="20"/>
  <c r="J5" i="20"/>
  <c r="F6" i="20"/>
  <c r="J6" i="20"/>
  <c r="F7" i="20"/>
  <c r="J7" i="20"/>
  <c r="F8" i="20"/>
  <c r="S11" i="37"/>
  <c r="AX32" i="37"/>
  <c r="AY11" i="37"/>
  <c r="S12" i="37"/>
  <c r="AY12" i="37"/>
  <c r="S13" i="37"/>
  <c r="AY13" i="37"/>
  <c r="S14" i="37"/>
  <c r="S32" i="37" s="1"/>
  <c r="AY14" i="37"/>
  <c r="S15" i="37"/>
  <c r="AY15" i="37"/>
  <c r="S16" i="37"/>
  <c r="AY16" i="37"/>
  <c r="S17" i="37"/>
  <c r="AY17" i="37"/>
  <c r="S18" i="37"/>
  <c r="AY18" i="37"/>
  <c r="S19" i="37"/>
  <c r="AY19" i="37"/>
  <c r="S20" i="37"/>
  <c r="AY20" i="37"/>
  <c r="S21" i="37"/>
  <c r="AY21" i="37"/>
  <c r="S22" i="37"/>
  <c r="AY22" i="37"/>
  <c r="S23" i="37"/>
  <c r="AY23" i="37"/>
  <c r="S24" i="37"/>
  <c r="AY24" i="37"/>
  <c r="S25" i="37"/>
  <c r="AY25" i="37"/>
  <c r="S26" i="37"/>
  <c r="AY26" i="37"/>
  <c r="S27" i="37"/>
  <c r="AY27" i="37"/>
  <c r="S28" i="37"/>
  <c r="AY28" i="37"/>
  <c r="S29" i="37"/>
  <c r="AY29" i="37"/>
  <c r="S30" i="37"/>
  <c r="AY30" i="37"/>
  <c r="S31" i="37"/>
  <c r="AY31" i="37"/>
  <c r="B32" i="37"/>
  <c r="C32" i="37"/>
  <c r="D32" i="37"/>
  <c r="E32" i="37"/>
  <c r="F32" i="37"/>
  <c r="G32" i="37"/>
  <c r="H32" i="37"/>
  <c r="I32" i="37"/>
  <c r="J32" i="37"/>
  <c r="K32" i="37"/>
  <c r="L32" i="37"/>
  <c r="M32" i="37"/>
  <c r="N32" i="37"/>
  <c r="O32" i="37"/>
  <c r="P32" i="37"/>
  <c r="Q32" i="37"/>
  <c r="R32" i="37"/>
  <c r="T32" i="37"/>
  <c r="U32" i="37"/>
  <c r="V32" i="37"/>
  <c r="W32" i="37"/>
  <c r="X32" i="37"/>
  <c r="Y32" i="37"/>
  <c r="Z32" i="37"/>
  <c r="AA32" i="37"/>
  <c r="AB32" i="37"/>
  <c r="AC32" i="37"/>
  <c r="AD32" i="37"/>
  <c r="AE32" i="37"/>
  <c r="AH32" i="37"/>
  <c r="AI32" i="37"/>
  <c r="AJ32" i="37"/>
  <c r="AK32" i="37"/>
  <c r="AL32" i="37"/>
  <c r="AM32" i="37"/>
  <c r="AN32" i="37"/>
  <c r="AO32" i="37"/>
  <c r="AP32" i="37"/>
  <c r="AQ32" i="37"/>
  <c r="AR32" i="37"/>
  <c r="AS32" i="37"/>
  <c r="AT32" i="37"/>
  <c r="AU32" i="37"/>
  <c r="AV32" i="37"/>
  <c r="AW32" i="37"/>
  <c r="AZ32" i="37"/>
  <c r="BA32" i="37"/>
  <c r="BB32" i="37"/>
  <c r="BC32" i="37"/>
  <c r="BD32" i="37"/>
  <c r="BE32" i="37"/>
  <c r="BF32" i="37"/>
  <c r="BG32" i="37"/>
  <c r="BH32" i="37"/>
  <c r="BI32" i="37"/>
  <c r="BJ32" i="37"/>
  <c r="BK32" i="37"/>
  <c r="R37" i="37"/>
  <c r="S37" i="37"/>
  <c r="AX37" i="37"/>
  <c r="AX58" i="37" s="1"/>
  <c r="AY37" i="37"/>
  <c r="R38" i="37"/>
  <c r="S38" i="37"/>
  <c r="AX38" i="37"/>
  <c r="AY38" i="37"/>
  <c r="R39" i="37"/>
  <c r="R58" i="37" s="1"/>
  <c r="S39" i="37"/>
  <c r="AX39" i="37"/>
  <c r="AY39" i="37"/>
  <c r="R40" i="37"/>
  <c r="S40" i="37"/>
  <c r="S58" i="37" s="1"/>
  <c r="AX40" i="37"/>
  <c r="AY40" i="37"/>
  <c r="R41" i="37"/>
  <c r="S41" i="37"/>
  <c r="AX41" i="37"/>
  <c r="AY41" i="37"/>
  <c r="R42" i="37"/>
  <c r="S42" i="37"/>
  <c r="AX42" i="37"/>
  <c r="AY42" i="37"/>
  <c r="R43" i="37"/>
  <c r="S43" i="37"/>
  <c r="AX43" i="37"/>
  <c r="AY43" i="37"/>
  <c r="R44" i="37"/>
  <c r="S44" i="37"/>
  <c r="AX44" i="37"/>
  <c r="AY44" i="37"/>
  <c r="R45" i="37"/>
  <c r="S45" i="37"/>
  <c r="AX45" i="37"/>
  <c r="AY45" i="37"/>
  <c r="R46" i="37"/>
  <c r="S46" i="37"/>
  <c r="AX46" i="37"/>
  <c r="AY46" i="37"/>
  <c r="R47" i="37"/>
  <c r="S47" i="37"/>
  <c r="AX47" i="37"/>
  <c r="AY47" i="37"/>
  <c r="AY58" i="37" s="1"/>
  <c r="R48" i="37"/>
  <c r="S48" i="37"/>
  <c r="AX48" i="37"/>
  <c r="AY48" i="37"/>
  <c r="R49" i="37"/>
  <c r="S49" i="37"/>
  <c r="AX49" i="37"/>
  <c r="AY49" i="37"/>
  <c r="R50" i="37"/>
  <c r="S50" i="37"/>
  <c r="AX50" i="37"/>
  <c r="AY50" i="37"/>
  <c r="R51" i="37"/>
  <c r="S51" i="37"/>
  <c r="AX51" i="37"/>
  <c r="AY51" i="37"/>
  <c r="R52" i="37"/>
  <c r="S52" i="37"/>
  <c r="AX52" i="37"/>
  <c r="AY52" i="37"/>
  <c r="R53" i="37"/>
  <c r="S53" i="37"/>
  <c r="AX53" i="37"/>
  <c r="AY53" i="37"/>
  <c r="R54" i="37"/>
  <c r="S54" i="37"/>
  <c r="AX54" i="37"/>
  <c r="AY54" i="37"/>
  <c r="R55" i="37"/>
  <c r="S55" i="37"/>
  <c r="AX55" i="37"/>
  <c r="AY55" i="37"/>
  <c r="R56" i="37"/>
  <c r="S56" i="37"/>
  <c r="AX56" i="37"/>
  <c r="AY56" i="37"/>
  <c r="R57" i="37"/>
  <c r="S57" i="37"/>
  <c r="AX57" i="37"/>
  <c r="AY57" i="37"/>
  <c r="B58" i="37"/>
  <c r="C58" i="37"/>
  <c r="D58" i="37"/>
  <c r="E58" i="37"/>
  <c r="F58" i="37"/>
  <c r="G58" i="37"/>
  <c r="H58" i="37"/>
  <c r="I58" i="37"/>
  <c r="J58" i="37"/>
  <c r="K58" i="37"/>
  <c r="L58" i="37"/>
  <c r="M58" i="37"/>
  <c r="N58" i="37"/>
  <c r="O58" i="37"/>
  <c r="P58" i="37"/>
  <c r="Q58" i="37"/>
  <c r="T58" i="37"/>
  <c r="U58" i="37"/>
  <c r="V58" i="37"/>
  <c r="W58" i="37"/>
  <c r="X58" i="37"/>
  <c r="Y58" i="37"/>
  <c r="Z58" i="37"/>
  <c r="AA58" i="37"/>
  <c r="AB58" i="37"/>
  <c r="AC58" i="37"/>
  <c r="AD58" i="37"/>
  <c r="AE58" i="37"/>
  <c r="AH58" i="37"/>
  <c r="AI58" i="37"/>
  <c r="AJ58" i="37"/>
  <c r="AK58" i="37"/>
  <c r="AL58" i="37"/>
  <c r="AM58" i="37"/>
  <c r="AN58" i="37"/>
  <c r="AO58" i="37"/>
  <c r="AP58" i="37"/>
  <c r="AQ58" i="37"/>
  <c r="AR58" i="37"/>
  <c r="AS58" i="37"/>
  <c r="AT58" i="37"/>
  <c r="AU58" i="37"/>
  <c r="AV58" i="37"/>
  <c r="AW58" i="37"/>
  <c r="AZ58" i="37"/>
  <c r="BA58" i="37"/>
  <c r="BB58" i="37"/>
  <c r="BC58" i="37"/>
  <c r="BD58" i="37"/>
  <c r="BE58" i="37"/>
  <c r="BF58" i="37"/>
  <c r="BG58" i="37"/>
  <c r="BH58" i="37"/>
  <c r="BI58" i="37"/>
  <c r="BJ58" i="37"/>
  <c r="BK58" i="37"/>
  <c r="AU13" i="36"/>
  <c r="AT15" i="36"/>
  <c r="AU15" i="36" s="1"/>
  <c r="AT16" i="36"/>
  <c r="AU16" i="36" s="1"/>
  <c r="AT17" i="36"/>
  <c r="AU17" i="36" s="1"/>
  <c r="AT18" i="36"/>
  <c r="AU18" i="36" s="1"/>
  <c r="AT19" i="36"/>
  <c r="AU19" i="36" s="1"/>
  <c r="AT20" i="36"/>
  <c r="AU20" i="36" s="1"/>
  <c r="AT21" i="36"/>
  <c r="AU21" i="36" s="1"/>
  <c r="AT22" i="36"/>
  <c r="AT23" i="36"/>
  <c r="AT24" i="36"/>
  <c r="AT25" i="36"/>
  <c r="AT26" i="36"/>
  <c r="AT27" i="36"/>
  <c r="AH28" i="36"/>
  <c r="AT28" i="36" s="1"/>
  <c r="AT29" i="36"/>
  <c r="AT30" i="36"/>
  <c r="AT31" i="36"/>
  <c r="AT32" i="36"/>
  <c r="AT33" i="36"/>
  <c r="AT34" i="36"/>
  <c r="AT35" i="36"/>
  <c r="AT36" i="36"/>
  <c r="AT37" i="36"/>
  <c r="AT38" i="36"/>
  <c r="AT39" i="36"/>
  <c r="AT40" i="36"/>
  <c r="AT41" i="36"/>
  <c r="AT42" i="36"/>
  <c r="AT43" i="36"/>
  <c r="AT44" i="36"/>
  <c r="AT45" i="36"/>
  <c r="AT46" i="36"/>
  <c r="AT47" i="36"/>
  <c r="AT48" i="36"/>
  <c r="AT49" i="36"/>
  <c r="AT50" i="36"/>
  <c r="AT51" i="36"/>
  <c r="AT52" i="36"/>
  <c r="AT53" i="36"/>
  <c r="AT54" i="36"/>
  <c r="AU55" i="36"/>
  <c r="AU56" i="36"/>
  <c r="AU57" i="36"/>
  <c r="AU58" i="36"/>
  <c r="AT59" i="36"/>
  <c r="AU59" i="36" s="1"/>
  <c r="O22" i="48"/>
  <c r="AC22" i="48"/>
  <c r="C23" i="48"/>
  <c r="O23" i="48" s="1"/>
  <c r="P23" i="48" s="1"/>
  <c r="AC23" i="48"/>
  <c r="AD23" i="48" s="1"/>
  <c r="O24" i="48"/>
  <c r="AC24" i="48"/>
  <c r="O25" i="48"/>
  <c r="P25" i="48" s="1"/>
  <c r="AC25" i="48"/>
  <c r="P30" i="48"/>
  <c r="P34" i="48"/>
  <c r="P35" i="48"/>
  <c r="P38" i="48"/>
  <c r="P39" i="48"/>
  <c r="P40" i="48"/>
  <c r="P41" i="48"/>
  <c r="P42" i="48"/>
  <c r="P43" i="48"/>
  <c r="C22" i="47"/>
  <c r="O22" i="47"/>
  <c r="AC22" i="47"/>
  <c r="C23" i="47"/>
  <c r="O23" i="47"/>
  <c r="AC23" i="47"/>
  <c r="AD23" i="47" s="1"/>
  <c r="O24" i="47"/>
  <c r="AC24" i="47"/>
  <c r="C25" i="47"/>
  <c r="O25" i="47"/>
  <c r="AC25" i="47"/>
  <c r="P30" i="47"/>
  <c r="P35" i="47"/>
  <c r="P38" i="47"/>
  <c r="P39" i="47"/>
  <c r="P40" i="47"/>
  <c r="P41" i="47"/>
  <c r="O22" i="46"/>
  <c r="AC22" i="46"/>
  <c r="C23" i="46"/>
  <c r="O23" i="46"/>
  <c r="P23" i="46" s="1"/>
  <c r="AC23" i="46"/>
  <c r="AD23" i="46" s="1"/>
  <c r="O24" i="46"/>
  <c r="AC24" i="46"/>
  <c r="O25" i="46"/>
  <c r="P25" i="46"/>
  <c r="AC25" i="46"/>
  <c r="P30" i="46"/>
  <c r="P38" i="46"/>
  <c r="P39" i="46"/>
  <c r="P40" i="46"/>
  <c r="P41" i="46"/>
  <c r="P42" i="46"/>
  <c r="P43" i="46"/>
  <c r="O22" i="45"/>
  <c r="AC22" i="45"/>
  <c r="C23" i="45"/>
  <c r="O23" i="45" s="1"/>
  <c r="P23" i="45" s="1"/>
  <c r="AC23" i="45"/>
  <c r="O24" i="45"/>
  <c r="AC24" i="45"/>
  <c r="O25" i="45"/>
  <c r="P25" i="45" s="1"/>
  <c r="AC25" i="45"/>
  <c r="P30" i="45"/>
  <c r="P35" i="45"/>
  <c r="P38" i="45"/>
  <c r="P39" i="45"/>
  <c r="P40" i="45"/>
  <c r="P41" i="45"/>
  <c r="P42" i="45"/>
  <c r="P43" i="45"/>
  <c r="P44" i="45"/>
  <c r="P45" i="45"/>
  <c r="O22" i="44"/>
  <c r="AC22" i="44"/>
  <c r="C23" i="44"/>
  <c r="O23" i="44" s="1"/>
  <c r="P23" i="44" s="1"/>
  <c r="AC23" i="44"/>
  <c r="AD23" i="44" s="1"/>
  <c r="O24" i="44"/>
  <c r="AC24" i="44"/>
  <c r="O25" i="44"/>
  <c r="P25" i="44" s="1"/>
  <c r="AC25" i="44"/>
  <c r="P30" i="44"/>
  <c r="P35" i="44"/>
  <c r="P38" i="44"/>
  <c r="P39" i="44"/>
  <c r="P40" i="44"/>
  <c r="P41" i="44"/>
  <c r="P42" i="44"/>
  <c r="P43" i="44"/>
  <c r="P44" i="44"/>
  <c r="P45" i="44"/>
  <c r="O22" i="43"/>
  <c r="C23" i="43"/>
  <c r="O23" i="43" s="1"/>
  <c r="AC23" i="43"/>
  <c r="O24" i="43"/>
  <c r="AC24" i="43"/>
  <c r="O25" i="43"/>
  <c r="AC25" i="43"/>
  <c r="P30" i="43"/>
  <c r="P34" i="43"/>
  <c r="P35" i="43"/>
  <c r="P38" i="43"/>
  <c r="P39" i="43"/>
  <c r="P40" i="43"/>
  <c r="P41" i="43"/>
  <c r="O22" i="42"/>
  <c r="AC22" i="42"/>
  <c r="C23" i="42"/>
  <c r="O23" i="42" s="1"/>
  <c r="P23" i="42" s="1"/>
  <c r="AC23" i="42"/>
  <c r="O24" i="42"/>
  <c r="AC24" i="42"/>
  <c r="O25" i="42"/>
  <c r="P25" i="42" s="1"/>
  <c r="AC25" i="42"/>
  <c r="P30" i="42"/>
  <c r="P38" i="42"/>
  <c r="P39" i="42"/>
  <c r="P40" i="42"/>
  <c r="P41" i="42"/>
  <c r="O22" i="41"/>
  <c r="AC22" i="41"/>
  <c r="C23" i="41"/>
  <c r="O23" i="41" s="1"/>
  <c r="P23" i="41" s="1"/>
  <c r="AC23" i="41"/>
  <c r="AD23" i="41" s="1"/>
  <c r="O24" i="41"/>
  <c r="AC24" i="41"/>
  <c r="O25" i="41"/>
  <c r="P30" i="41"/>
  <c r="P34" i="41"/>
  <c r="P35" i="41"/>
  <c r="P38" i="41"/>
  <c r="P39" i="41"/>
  <c r="P24" i="1"/>
  <c r="P28" i="1"/>
  <c r="P29" i="1"/>
  <c r="P32" i="1"/>
  <c r="P33" i="1"/>
  <c r="P34" i="1"/>
  <c r="P35" i="1"/>
  <c r="P36" i="1"/>
  <c r="P37" i="1"/>
  <c r="P38" i="1"/>
  <c r="P39" i="1"/>
  <c r="O22" i="40"/>
  <c r="AG22" i="40" s="1"/>
  <c r="AC22" i="40"/>
  <c r="AD23" i="40" s="1"/>
  <c r="C23" i="40"/>
  <c r="O23" i="40"/>
  <c r="P23" i="40" s="1"/>
  <c r="AC23" i="40"/>
  <c r="O24" i="40"/>
  <c r="AG24" i="40" s="1"/>
  <c r="AC24" i="40"/>
  <c r="O25" i="40"/>
  <c r="AG25" i="40" s="1"/>
  <c r="AC25" i="40"/>
  <c r="P30" i="40"/>
  <c r="P34" i="40"/>
  <c r="P35" i="40"/>
  <c r="P38" i="40"/>
  <c r="P39" i="40"/>
  <c r="P40" i="40"/>
  <c r="P41" i="40"/>
  <c r="P42" i="40"/>
  <c r="P43" i="40"/>
  <c r="P25" i="41"/>
  <c r="AD25" i="40" l="1"/>
  <c r="AD23" i="45"/>
  <c r="AD25" i="44"/>
  <c r="AH22" i="40"/>
  <c r="AY32" i="37"/>
  <c r="AD25" i="48"/>
  <c r="AD25" i="47"/>
  <c r="AD25" i="46"/>
  <c r="AD25" i="45"/>
  <c r="AD25" i="43"/>
  <c r="AD23" i="42"/>
  <c r="AD25" i="42"/>
  <c r="AH24" i="40"/>
  <c r="AD25" i="41"/>
  <c r="AH25" i="40"/>
  <c r="P25" i="40"/>
  <c r="AH23" i="40"/>
  <c r="AG23"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9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9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9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A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A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A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A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A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A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A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A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A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A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6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6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6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<sst xmlns="http://schemas.openxmlformats.org/spreadsheetml/2006/main" count="2595" uniqueCount="771">
  <si>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</si>
  <si>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</si>
  <si>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</si>
  <si>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</si>
  <si>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</si>
  <si>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</si>
  <si>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</si>
  <si>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</si>
  <si>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MAY</t>
  </si>
  <si>
    <t>FECHA DE REPORTE</t>
  </si>
  <si>
    <t>TIPO DE REPORTE</t>
  </si>
  <si>
    <t>FORMULACION</t>
  </si>
  <si>
    <t>ACTUALIZACION</t>
  </si>
  <si>
    <t>SEGUIMIENTO</t>
  </si>
  <si>
    <t>X</t>
  </si>
  <si>
    <t>NOMBRE DEL PROYECTO</t>
  </si>
  <si>
    <t xml:space="preserve">Fortalecimiento a la implementación del Sistema Distrital de Protección integral a las mujeres víctimas de violencias –SOFIA en Bogotá.  </t>
  </si>
  <si>
    <t>PROPÓSITO</t>
  </si>
  <si>
    <t>Número 3. 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</si>
  <si>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</si>
  <si>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</si>
  <si>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</si>
  <si>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40 Más mujeres viven una vida libre de violencias, se sienten seguras y acceden con confianza al sistema de justicia.</t>
  </si>
  <si>
    <t>DESCRIPCIÓN DE LA META (ACTIVIDAD MGA)</t>
  </si>
  <si>
    <t>Realizar 115.103 atenciones efectivas a través de la Línea Púrpura Distrital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</si>
  <si>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</si>
  <si>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</si>
  <si>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</si>
  <si>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</si>
  <si>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</si>
  <si>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</si>
  <si>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</si>
  <si>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</si>
  <si>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</si>
  <si>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</si>
  <si>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</si>
  <si>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</si>
  <si>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</si>
  <si>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</si>
  <si>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</si>
  <si>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</si>
  <si>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</si>
  <si>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</si>
  <si>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</si>
  <si>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</si>
  <si>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</si>
  <si>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</si>
  <si>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</si>
  <si>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</si>
  <si>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</si>
  <si>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</si>
  <si>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</si>
  <si>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</si>
  <si>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</si>
  <si>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</si>
  <si>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</si>
  <si>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</si>
  <si>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</si>
  <si>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</si>
  <si>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</si>
  <si>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</si>
  <si>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</si>
  <si>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</si>
  <si>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contribuición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</si>
  <si>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</si>
  <si>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</si>
  <si>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</si>
  <si>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</si>
  <si>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</si>
  <si>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</si>
  <si>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</si>
  <si>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</si>
  <si>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</si>
  <si>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</si>
  <si>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</si>
  <si>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</si>
  <si>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</si>
  <si>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</si>
  <si>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</si>
  <si>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</si>
  <si>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</si>
  <si>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</si>
  <si>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</si>
  <si>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</si>
  <si>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Brindar orientación psicosocial y con elementos socio jurídicos, así como información en la ruta de atención a mujeres víctimas de violencias a tráves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</si>
  <si>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</si>
  <si>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</si>
  <si>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</si>
  <si>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</si>
  <si>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</si>
  <si>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</si>
  <si>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</si>
  <si>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</si>
  <si>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</si>
  <si>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</si>
  <si>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</si>
  <si>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</si>
  <si>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</si>
  <si>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</si>
  <si>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</si>
  <si>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</si>
  <si>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</si>
  <si>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</si>
  <si>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</si>
  <si>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</si>
  <si>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</si>
  <si>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</si>
  <si>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Realizar seguimiento al 100% de los casos reportados en la Línea Purpura Distrital</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</si>
  <si>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</si>
  <si>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4. Realizar seguimientos efectivos a mujeres víctimas de violencias con posible riesgo de feminicidio a través de la Línea Púrpura Distrital "Mujeres que Escuchan Mujeres"</t>
  </si>
  <si>
    <t xml:space="preserve">Operar 6 casas refugio para mujeres víctimas de violencia y personas a cargo </t>
  </si>
  <si>
    <t xml:space="preserve"> Operar 6 casas refugio para mujeres víctimas de violencia y personas a cargo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</si>
  <si>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</si>
  <si>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5. Realizar la supervisión administrativa, financiera y contable de las Casas Refugio en operación.</t>
  </si>
  <si>
    <t>6. Brindar lineamientos técnicos a los operadores de las Casas Refugio para la adecuada implementación del modelo en sus diferentes modalidades.</t>
  </si>
  <si>
    <t>Realizar atención al 100% de personas (Mujeres víctimas de violencia y personas a cargo) acogidas en Casa Refugio</t>
  </si>
  <si>
    <t>Realizar atención al 100% de personas (mujeres víctimas de violencia y personas a cargo) acogidas en las Casas Refugio.</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</si>
  <si>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</si>
  <si>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7. Tramitar las solicitudes de cupo recibidas en el correo institucional de la estrategia de Casas Refugio.</t>
  </si>
  <si>
    <t>8. Brindar acogida a mujeres víctimas de violencia y sus personas a cargo en las Casa Refugio.</t>
  </si>
  <si>
    <t>Fortalecer los 4 componentes del Sistema SOFIA</t>
  </si>
  <si>
    <t xml:space="preserve">Fortalecer los 4 componentes del Sistema SOFIA </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</si>
  <si>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</si>
  <si>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</si>
  <si>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</si>
  <si>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</si>
  <si>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</si>
  <si>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Implementar una estrategia de Prevención de Riesgo de feminicidio</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</si>
  <si>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
Adicionalmente, la atención a mujeres que llegaron a los servicios de salud -principalmente de urgencias- de las 4 IPS Priorizadas y de las 4 IPS que prestaron atención remota, buscando atención médica por hechos derivados de violencias en su contra, permitió facilitar su derecho al acceso de la administración de justicia, así como gestionar medidas que garantizaran su protección y la asistencia técnica legal brindada al personal de salud contribuyó en la cualificación de la atención brindada a las ciudadanas víctimas de VBG que acuden a los servicios de urgencias de las IPS Priorizadas.</t>
  </si>
  <si>
    <t>13. Hacer seguimiento jurídico y psicosocial periódico a mujeres en riesgo de feminicidio en Bogotá, según los casos remitidos por entidades competentes del orden nacional, distrital o local, y equipos de atención de la Secretaría Distrital de la Mujer.</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</si>
  <si>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</si>
  <si>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</si>
  <si>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</si>
  <si>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Dinamizar 20 consejos Locales de seguridad para las mujeres y sus respectivos planes locales de seguridad</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</si>
  <si>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</si>
  <si>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</si>
  <si>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</si>
  <si>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</si>
  <si>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Implementar un protocolo de prevención, atención y seguimiento a casos de violencia en el transporte público</t>
  </si>
  <si>
    <t>La dinamización de la articulación interinstitucional busca fortalecer la identificación y prevención de violencias contra las mujeres en el transporte público</t>
  </si>
  <si>
    <t>20. Brindar atención en dupla a mujeres víctimas de violencias en el espacio y el transporte público.</t>
  </si>
  <si>
    <t xml:space="preserve">21. Acompañar técnicamente los procesos de articulación intra e interinstitucional para el impulso de acciones de prevención, atención y sanción de las violencias contra las mujeres en el espacio y el transporte público. </t>
  </si>
  <si>
    <t>Realizar 11.983 atenciones a mujeres víctimas de violencias, a través de las duplas de atención psicosocial</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</si>
  <si>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</si>
  <si>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</si>
  <si>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</si>
  <si>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</si>
  <si>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</si>
  <si>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</si>
  <si>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</si>
  <si>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</si>
  <si>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</si>
  <si>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</si>
  <si>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</si>
  <si>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</si>
  <si>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1. Vida libre de Violencias y justicia con enfoque de género para las mujeres</t>
  </si>
  <si>
    <t>OBJETIVO ESTRATEGICO:</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</si>
  <si>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</si>
  <si>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</si>
  <si>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</si>
  <si>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</si>
  <si>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</si>
  <si>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</si>
  <si>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</si>
  <si>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</si>
  <si>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</si>
  <si>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</si>
  <si>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</si>
  <si>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</si>
  <si>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</si>
  <si>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</si>
  <si>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</si>
  <si>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</si>
  <si>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</si>
  <si>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</si>
  <si>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</si>
  <si>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</si>
  <si>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</si>
  <si>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</si>
  <si>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</si>
  <si>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</si>
  <si>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</si>
  <si>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</si>
  <si>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CONSTANTE</t>
  </si>
  <si>
    <t>Porcentaje</t>
  </si>
  <si>
    <t>(Llamadas contestadas + llamadas buzón)/
Llamadas efectivas</t>
  </si>
  <si>
    <t>Trimestral</t>
  </si>
  <si>
    <t>Matriz de efectividad LPD</t>
  </si>
  <si>
    <t>No aplica</t>
  </si>
  <si>
    <t>Ampliar a 6 el modelo de operación de Casa refugio priorizando la ruralidad (Acuerdo 631/2015) y modalidad intermedia.</t>
  </si>
  <si>
    <t>325. Número de Casas Refugio en operación</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</si>
  <si>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</si>
  <si>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</si>
  <si>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</si>
  <si>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</si>
  <si>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</si>
  <si>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</si>
  <si>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</si>
  <si>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</si>
  <si>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</si>
  <si>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36.Número de mujeres víctimas de violencias y su sistema familiar, acogidas y atendidas a través del modelo de Casas Refugio incluyendo modalidad intermedia de acogida y ruralidad</t>
  </si>
  <si>
    <t>SUMA</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</si>
  <si>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</si>
  <si>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</si>
  <si>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</si>
  <si>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</si>
  <si>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37.Número de atenciones a mujeres víctimas de violencias, a través de las Duplas de atención psicosocial</t>
  </si>
  <si>
    <t>Atenciones</t>
  </si>
  <si>
    <t>Sumatoria del número de atenciones a mujeres víctimas de violencias, a través de las Duplas de atención psicosocial</t>
  </si>
  <si>
    <t>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</si>
  <si>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18.Número de mujeres participantes en las actividades implementadas en el marco de los Planes Locales de Seguridad para las Mujeres </t>
  </si>
  <si>
    <t>Mujeres</t>
  </si>
  <si>
    <t xml:space="preserve">Sumatoria del número de mujeres participantes en las actividades implementadas en el marco de los Planes Locales de Seguridad para las Mujeres </t>
  </si>
  <si>
    <t>Reportes equipo Sofía Local</t>
  </si>
  <si>
    <t>32.Atenciones efectivas a través de la Línea Púrpura Distrital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</si>
  <si>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</si>
  <si>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</si>
  <si>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</si>
  <si>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</si>
  <si>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</si>
  <si>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</si>
  <si>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</si>
  <si>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</si>
  <si>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1. Número total de intervenciones brindadas a las mujeres a través de la Línea Púrpura Distrital "Mujeres que escuchan mujeres"</t>
  </si>
  <si>
    <t>Sumatoria del número total de intervenciones brindadas a las mujeres a través de la Línea Púrpura Distrital "Mujeres que escuchan mujeres"</t>
  </si>
  <si>
    <t>2. Número de incidentes contestados, analizados o gestionados</t>
  </si>
  <si>
    <t>Sumatoria del número de incidentes analizados o gestionados</t>
  </si>
  <si>
    <t>2. Número de incidentes direccionados para atención postemergencia</t>
  </si>
  <si>
    <t>Sumatoria del número de incidentes direccionados para atención postemergencia</t>
  </si>
  <si>
    <t xml:space="preserve">3. Número de casos recepcionados y gestionados </t>
  </si>
  <si>
    <t xml:space="preserve">Sumatoria del número  de casos recepcionados y gestionados </t>
  </si>
  <si>
    <t>3. Número total de orientaciones psico-juridicas efectivas</t>
  </si>
  <si>
    <t>Sumatoria del número total de orientaciones psico-juridicas efectivas</t>
  </si>
  <si>
    <t>3. Número de casos gestionados con intento fallido de contacto</t>
  </si>
  <si>
    <t>Sumatoria del número de casos gestionados con intento fallido de contacto</t>
  </si>
  <si>
    <t>2. Realizar seguimiento al 100% de los casos reportados en la Línea Purpura Distrital</t>
  </si>
  <si>
    <t>4. Número de seguimientos efectivos a mujeres mediante la LPD realizados (Bogotá y alertantes)</t>
  </si>
  <si>
    <t>Sumatoria del número de seguimientos efectivos a mujeres mediante la LPD realizados (Bogotá y alertantes)</t>
  </si>
  <si>
    <t>4. Número de seguimientos a llamadas desde la LPD realizados</t>
  </si>
  <si>
    <t>Sumatoria del número de seguimientos a llamadas desde la LPD realizados</t>
  </si>
  <si>
    <t>3. Operar 6 casas refugio para mujeres víctimas de violencia y personas a cargo</t>
  </si>
  <si>
    <t>5. Número de reuniones de supervisión administrativa, financiera y contable con los operadores de Casa Refugio</t>
  </si>
  <si>
    <t>Sumatoria del número de reuniones de supervisión administrativa, financiera y contable con los operadores de Casa Refugio</t>
  </si>
  <si>
    <t>Reportes equipo Casa Refugio</t>
  </si>
  <si>
    <t>6. Número de reuniones de supervisión técnica con los operadores de Casa Refugio</t>
  </si>
  <si>
    <t>Sumatoria del número de reuniones de supervisión técnica con los operadores de Casa Refugio</t>
  </si>
  <si>
    <t>4. Realizar atención al 100% de Personas (Mujeres víctimas de violencia y personas a cargo) acogidas en Casa Refugio</t>
  </si>
  <si>
    <t>7. Número de solicitudes de cupo recibidas para acogida en Casa Refugio</t>
  </si>
  <si>
    <t>Sumatoria del número de solicitudes de cupo recibidas para acogida en Casa Refugio</t>
  </si>
  <si>
    <t>7. Número de solicitudes de cupo tramitadas que cumplieron criterios de ingreso a Casa Refugio</t>
  </si>
  <si>
    <t>Sumatoria del número de solicitudes de cupo tramitadas que cumplieron criterios de ingreso a Casa Refugio</t>
  </si>
  <si>
    <t>8. Número de personas acogidas en la modalidad tradicional de Casa  Refugio que cumplen criterios de ingreso</t>
  </si>
  <si>
    <t>Sumatoria del número de personas  acogidas en la modalidad tradicional de Casa  Refugio que cumplen criterios de ingreso</t>
  </si>
  <si>
    <t>8. Número de personas acogidas en la modalidad intermedia de Casa  Refugio que cumplen criterios de ingreso</t>
  </si>
  <si>
    <t>Sumatoria del número de personas  acogidas en la modalidad intermedia de Casa  Refugio que cumplen criterios de ingreso</t>
  </si>
  <si>
    <t>8. Número de personas acogidas en la modalidad rural de Casa  Refugio que cumplen criterios de ingreso</t>
  </si>
  <si>
    <t>Sumatoria del número de personas  acogidas en la modalidad rural de Casa  Refugio que cumplen criterios de ingreso</t>
  </si>
  <si>
    <t>8. Número total de personas acogidas en las tres modalidades de Casa Refugio</t>
  </si>
  <si>
    <t>Sumatoria del número total de personas acogidas en las tres modalidades de Casa Refugio</t>
  </si>
  <si>
    <t>5. Fortalecer los 4 componentes del Sistema SOFIA</t>
  </si>
  <si>
    <t xml:space="preserve">9. Número de servidores (as) sensibilizados </t>
  </si>
  <si>
    <t>Sumatoria del número de servidores (as) sensibilizados</t>
  </si>
  <si>
    <t>Reportes equipo Sofía Distrital</t>
  </si>
  <si>
    <t>10. Número de sesiones de espacios de articulación y coordinación acompañados o con desarrollo de secretaría técnica</t>
  </si>
  <si>
    <t>Sumatoria del número de sesiones de espacios de articulación y coordinación acompañados o con desarrollo de secretaría técnica</t>
  </si>
  <si>
    <t>11. Número de acciones de divulgación y visibilización realizadas</t>
  </si>
  <si>
    <t>Sumatoria del número de acciones de divulgación y visibilización realizada</t>
  </si>
  <si>
    <t>12. Número de asistencias técnicas realizadas</t>
  </si>
  <si>
    <t>Sumatoria del número de asistencias técnicas realizadas</t>
  </si>
  <si>
    <t>6. Implementar una estrategia de Prevención de Riesgo de feminicidio</t>
  </si>
  <si>
    <t xml:space="preserve">13. Número de mujeres en riesgo de feminicidio con seguimiento jurídico y/o psicosocial 	</t>
  </si>
  <si>
    <t xml:space="preserve">Sumatoria del número de mujeres en riesgo de feminicidio con seguimiento jurídico y/o psicosocial </t>
  </si>
  <si>
    <t>14.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</si>
  <si>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</si>
  <si>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</si>
  <si>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Sumatoria del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</si>
  <si>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</si>
  <si>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</si>
  <si>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</si>
  <si>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</si>
  <si>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17. Número de Consejos Locales de Seguridad para las Mujeres realizados </t>
  </si>
  <si>
    <t xml:space="preserve">Sumatoria del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</si>
  <si>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</si>
  <si>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</si>
  <si>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</si>
  <si>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Sumatoria del número de actividades de prevención de violencias realizadas en las localidades de Bogotá</t>
  </si>
  <si>
    <t>8. Implementar un protocolo de prevención, atención y segui-miento a casos de violencia en el transporte público</t>
  </si>
  <si>
    <t>20. Número de atenciones brindadas en dupla (primeras atenciones y seguimientos) a mujeres víctimas de violencias en el espacio y transporte público</t>
  </si>
  <si>
    <t>Sumatoria del número de atenciones (primeras atenciones y seguimientos) a mujeres víctimas de violencias en el espacio y transporte público a través de las duplas psico-jurídicas</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</si>
  <si>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</si>
  <si>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21.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</si>
  <si>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</si>
  <si>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</si>
  <si>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22. Número de remisiones recibidas por el equipo de Duplas de atención psicosocial</t>
  </si>
  <si>
    <t>Sumatoria del número de remisiones recibidas por el equipo de Duplas de atención psicosocial</t>
  </si>
  <si>
    <t>Reportes equipo Duplas</t>
  </si>
  <si>
    <t>22. Número de casos nuevos atendidos de manera efectiva,  a través de las duplas de atención psicosocial</t>
  </si>
  <si>
    <t>Sumatoria del número de casos nuevos atendidos de manera efectiva,  a través de las duplas de atención psicosocial</t>
  </si>
  <si>
    <t xml:space="preserve">23. Número de seguimientos realizados a través de las duplas de atención psicosocial </t>
  </si>
  <si>
    <t>Sumatoria del número de seguimientos realizados a través de las duplas de atención psicosocial</t>
  </si>
  <si>
    <t>24. Número total de atenciones realizadas (primeras atenciones y seguimientos)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</si>
  <si>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</si>
  <si>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</si>
  <si>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</si>
  <si>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</si>
  <si>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</si>
  <si>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</si>
  <si>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</si>
  <si>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</si>
  <si>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</si>
  <si>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</si>
  <si>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</si>
  <si>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</si>
  <si>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</si>
  <si>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</si>
  <si>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</si>
  <si>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</si>
  <si>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</si>
  <si>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</si>
  <si>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</si>
  <si>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</si>
  <si>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</si>
  <si>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</si>
  <si>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</si>
  <si>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</si>
  <si>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</si>
  <si>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ELABORÓ</t>
  </si>
  <si>
    <t>Firma:</t>
  </si>
  <si>
    <t>APROBÓ (Según aplique Gerenta de proyecto, Lider técnica y responsable de proceso)</t>
  </si>
  <si>
    <t>REVISÓ OFICINA ASESORA DE PLANEACIÓN</t>
  </si>
  <si>
    <t xml:space="preserve">VoBo. </t>
  </si>
  <si>
    <t>Nombre: Alexandra Quintero Benavides</t>
  </si>
  <si>
    <t xml:space="preserve">Nombre: Lisa Cristina Gómez Camargo </t>
  </si>
  <si>
    <t>Nombre:</t>
  </si>
  <si>
    <t>Cargo: Contratista Dirección de Eliminación de Violencias contra las Mujeres y Acceso a la Justicia</t>
  </si>
  <si>
    <t>Cargo:  Lideresa Proyecto</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</si>
  <si>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</si>
  <si>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</si>
  <si>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</si>
  <si>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</si>
  <si>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</si>
  <si>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</si>
  <si>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</si>
  <si>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</si>
  <si>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</si>
  <si>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</si>
  <si>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</si>
  <si>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</si>
  <si>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</si>
  <si>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</si>
  <si>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</si>
  <si>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</si>
  <si>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</si>
  <si>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</si>
  <si>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</si>
  <si>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</si>
  <si>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</si>
  <si>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</si>
  <si>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</si>
  <si>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</si>
  <si>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</si>
  <si>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</si>
  <si>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</si>
  <si>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</si>
  <si>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</si>
  <si>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</si>
  <si>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</si>
  <si>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</si>
  <si>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</si>
  <si>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</si>
  <si>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</si>
  <si>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</si>
  <si>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</si>
  <si>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</si>
  <si>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</si>
  <si>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</si>
  <si>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</si>
  <si>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</si>
  <si>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</si>
  <si>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</si>
  <si>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</si>
  <si>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</si>
  <si>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</si>
  <si>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</si>
  <si>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</si>
  <si>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</si>
  <si>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</si>
  <si>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</si>
  <si>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</si>
  <si>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</si>
  <si>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</si>
  <si>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</si>
  <si>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</si>
  <si>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</si>
  <si>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</si>
  <si>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</si>
  <si>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</si>
  <si>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</si>
  <si>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</si>
  <si>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</si>
  <si>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</si>
  <si>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</si>
  <si>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</si>
  <si>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</si>
  <si>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</si>
  <si>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</si>
  <si>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</si>
  <si>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</si>
  <si>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</si>
  <si>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</si>
  <si>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</si>
  <si>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</si>
  <si>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</si>
  <si>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</si>
  <si>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</si>
  <si>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</si>
  <si>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</si>
  <si>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</si>
  <si>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</si>
  <si>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</si>
  <si>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</si>
  <si>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</si>
  <si>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</si>
  <si>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</si>
  <si>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</si>
  <si>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</si>
  <si>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</si>
  <si>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</si>
  <si>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</si>
  <si>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</si>
  <si>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</si>
  <si>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</si>
  <si>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</si>
  <si>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</si>
  <si>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</si>
  <si>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</si>
  <si>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</si>
  <si>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</si>
  <si>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</si>
  <si>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</si>
  <si>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</si>
  <si>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</si>
  <si>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</si>
  <si>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</si>
  <si>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</si>
  <si>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</si>
  <si>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</si>
  <si>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</si>
  <si>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</si>
  <si>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</si>
  <si>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</si>
  <si>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</si>
  <si>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</si>
  <si>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</si>
  <si>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</si>
  <si>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</si>
  <si>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</si>
  <si>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</si>
  <si>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</si>
  <si>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</si>
  <si>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</si>
  <si>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</si>
  <si>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</si>
  <si>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</si>
  <si>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</si>
  <si>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</si>
  <si>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</si>
  <si>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</si>
  <si>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</si>
  <si>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</si>
  <si>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</si>
  <si>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</si>
  <si>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</si>
  <si>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</si>
  <si>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</si>
  <si>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</si>
  <si>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</si>
  <si>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</si>
  <si>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</si>
  <si>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</si>
  <si>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</si>
  <si>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</si>
  <si>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CONSULTAS</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</si>
  <si>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</si>
  <si>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</si>
  <si>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</si>
  <si>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</si>
  <si>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</si>
  <si>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</si>
  <si>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</si>
  <si>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</si>
  <si>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</si>
  <si>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</si>
  <si>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</si>
  <si>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</si>
  <si>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</si>
  <si>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</si>
  <si>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</si>
  <si>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</si>
  <si>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</si>
  <si>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</si>
  <si>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</si>
  <si>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</si>
  <si>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</si>
  <si>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</si>
  <si>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</si>
  <si>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</si>
  <si>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</si>
  <si>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</si>
  <si>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</si>
  <si>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</si>
  <si>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</si>
  <si>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</si>
  <si>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</si>
  <si>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</si>
  <si>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</si>
  <si>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</si>
  <si>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</si>
  <si>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</si>
  <si>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</si>
  <si>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</si>
  <si>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</si>
  <si>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</si>
  <si>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</si>
  <si>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</si>
  <si>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</si>
  <si>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</si>
  <si>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</si>
  <si>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</si>
  <si>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</si>
  <si>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</si>
  <si>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</si>
  <si>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</si>
  <si>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</si>
  <si>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</si>
  <si>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</si>
  <si>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</si>
  <si>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</si>
  <si>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</si>
  <si>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</si>
  <si>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</si>
  <si>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</si>
  <si>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</si>
  <si>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</si>
  <si>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</si>
  <si>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</si>
  <si>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</si>
  <si>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</si>
  <si>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</si>
  <si>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</si>
  <si>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</si>
  <si>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</si>
  <si>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</si>
  <si>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</si>
  <si>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</si>
  <si>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</si>
  <si>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</si>
  <si>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</si>
  <si>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</si>
  <si>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</si>
  <si>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</si>
  <si>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</si>
  <si>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</si>
  <si>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</si>
  <si>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</si>
  <si>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</si>
  <si>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</si>
  <si>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</si>
  <si>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</si>
  <si>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305. Ampliar a 6 el modelo de operación de Casa refugio priorizando la ruralidad (Acuerdo 631/2015) y modalidad intermedia.</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</si>
  <si>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</si>
  <si>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</si>
  <si>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</si>
  <si>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</si>
  <si>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</si>
  <si>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</si>
  <si>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</si>
  <si>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</si>
  <si>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</si>
  <si>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</si>
  <si>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</si>
  <si>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</si>
  <si>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</si>
  <si>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</si>
  <si>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</si>
  <si>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</si>
  <si>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</si>
  <si>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</si>
  <si>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</si>
  <si>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</si>
  <si>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</si>
  <si>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</si>
  <si>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</si>
  <si>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</si>
  <si>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</si>
  <si>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</si>
  <si>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</si>
  <si>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</si>
  <si>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</si>
  <si>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</si>
  <si>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</si>
  <si>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</si>
  <si>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</si>
  <si>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</si>
  <si>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</si>
  <si>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</si>
  <si>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</si>
  <si>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</si>
  <si>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</si>
  <si>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</si>
  <si>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</si>
  <si>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</si>
  <si>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</si>
  <si>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</si>
  <si>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En junio se realizaron  ocho (8) asistencias técnicas para el desarrollo de acciones de fortalecimiento de los componentes del Sistema SOFIA: (1) Asistencia técnica a profesionales de la Subdirección para la Adultez para el fortalecimiento de capacidades institucionales en materia de definición y ruta de atención, frente al delito de trata de personas (2)  Asistencia Técnica a la Subgerencia de Atención al Usuario y Comunicaciones de la empresa Transmilenio S.A. (3) Asistencia técnica a profesionales de la Subdirección para la Juventud; para el fortalecimiento de capacidades institucionales en materia de definición y ruta de atención, frente al delito de trata de personas. (4) Mesa de trabajo Seguimiento al Plan de Acción - Secretaria Distrital de Desarrollo Económico N°1. (5) Mesa de trabajo Seguimiento al Plan de Acción - Secretaria Distrital de Educación. (6)  Mesa de trabajo Seguimiento al Plan de Acción - Secretaria de Desarrollo Económico N°2 (7) Mesa de trabajo Seguimiento al Plan de Acción - Secretaria Distrital de Hábitat. (8) Mesa de trabajo Seguimiento al Plan de Acción - Secretaria Distrital de Desarrollo Económico - Programa Empleo Incluyente </t>
  </si>
  <si>
    <t>En este periodo no se presentaron retrasos para el cumplimiento de la meta.</t>
  </si>
  <si>
    <t>En este periodo no se realizó sesión directiva del Grupo de género y prevención del feminicidio del Consejo Distrital de Seguridad por retrasos en la convocatorioa a cargo de la Secretaría Distrital de Seguridad, Convivencia y Justicia, quien lleva la secretaría técnica del espacio.</t>
  </si>
  <si>
    <t>Durante el primer semestre de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</si>
  <si>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 xml:space="preserve">Durante el semestre reportado no se presentaron retrasos en la asignación de los casos. </t>
  </si>
  <si>
    <t xml:space="preserve">En los meses de  marzo y mayo se presentaron casos de mujeres en riesgo de feminicidio sin reporte de seguimiento, debido a situaciones administrativas y técnicas internas relacionadas con el proceso de contratación de las profesionales, los ajustes de herramientas de reporte y tiempos de envío de la información, y de asignación de casos. </t>
  </si>
  <si>
    <t>Los retrasos de marzo y mayo se solucionaron en los meses de abril y junio; adicionalmente, durante el semestre, los equipos de atención de la entidad subsanaron los casos de mujeres valoradas en riesgo por el Instituto Nacional de Medicina Legal y Ciencias Forenses que estaban sin reporte de seguimiento de periodos anteriores (2022 y 2023).</t>
  </si>
  <si>
    <t>Para el périodo comprendido entre abril y junio se llevaron a cabo 27 jornadas de sensibilizaciones y capacitaciones al personal de salud, en las que se dieron herramientas para la adecuada atención de mujeres víctimas de violencias.</t>
  </si>
  <si>
    <t>A lo largo de la vigencia 2023, se han llevado a cabo 27 jornadas de sensibilizaciones y capacitaciones al personal de salud, en las que se dieron herramientas para la adecuada atención de mujeres víctimas de violencias.</t>
  </si>
  <si>
    <t>La oferta de acogida en la Estrategia Casas Refugio para la Modalidad Intermedia se solventó a través de la disponibilidad de cupos de las Casas Refugio de la Modalidad Tradicional y Rural.</t>
  </si>
  <si>
    <t xml:space="preserve">En el segundo trimestre del año, abril a junio, se realizaron 7 jornadas de sensibilización y socialización sobre las tres Modalidades de Atención de Casas Refugio (Tradicional, Intermedia y Rural) para mujeres víctimas de violencias, durante las cuales se socializaron los criterios de ingreso a las Casas Refugio, las características de los servicios prestados, los acompañamientos que se brindan y los procedimientos de solicitud de cupo, para garantizar la integralidad y oportunidad del proceso de solicitid de acogida por parte de las autoridades competentes. </t>
  </si>
  <si>
    <t>En el periodo de enero a junio se han realizado 14 jornadas de sensibilización y socialización sobre las tres Modalidades de Atención de Casas Refugio (Tradicional, Intermedia y Rural) para mujeres víctimas de violencias, haciendo especial énfasis en las Modalidades Intermedia y Rural.
Estas divulgaciones estuvieron dirigidas a (i) los funcionarios y funcionarias de Comisarías de Familia, (ii) los equipos de atención psicosocial y socio-jurídica de la Secretaría Distrital de la Mujer, (iii) la Alta Consejería para los Derechos de las Víctimas la Paz y la Reconciliación- ACDVPR, (iv) los comités locales e (v) instituciones distritales con particular interés en conocer la Estrategia Casas Refugio.</t>
  </si>
  <si>
    <t>El equipo trabaja permanentemente en el fortalecimiento de los procesos psicosociales que permitan el adecuado cierre y la priorización de seguimientos para casos enlos que se identifique riesgo de feminicidio.</t>
  </si>
  <si>
    <t xml:space="preserve">Se brindo asistencia técnica relacionada con el abordaje del derecho de las mujeres a una vida libre de violencias con entidades con presencia local como las Alcaldías Locales, MEBOG, Comisarías de Familia, Personerías Locales, la Secretaría Distrital de Educación, la Secretaría Distrital de Seguridad, Convivencia y Justicia, Secretaría Distrital de Salud, Secretaría Distrital de Movilidad, Secretaría Distrital de Cultura, y lideresas, a partir de las reuniones y mesas técnicas y de trabajo, y los Consejos Locales de Seguridad para las Mujeres, donde se logró la concertación y puesta en marcha de los Planes Locales de Seguridad para las Mujeres. En estos se recogen las siguientes estrategias: 1. Identificación, georreferenciación y priorización de lugares de ocurrencia de hechos de violencia y percepciones de inseguridad para las mujeres, 2. Intervención y recuperación física y simbólicamente de lugares identificados como inseguros para las mujeres, 3. Diseño e implementación de estrategias que garanticen la sostenibilidad de los lugares inseguros para las mujeres recuperados, 4. Formación y cualificación en el derecho de las mujeres a una vida libre de violencias  con servidores/as con presencia en el territorio local, 5. Diseño e implementación de procesos que contribuyan a consolidación de redes comunitarias para la exigibilidad del derecho de las mujeres en su diversidad a una vida libre de violencias. 6. Desarrollo de actividades de conmemoración de fechas emblemáticas (25 de noviembre y 4 de diciembre.), y 7. Análisis y seguimiento del riesgo de feminicidio en el ámbito local, en el marco de la implementación del SAAT. Estas estrategias contempladas en las líneas de acción de los Planes Locales de Seguridad para las Mujeres son evaluadas con las entidades responsables en las instancias señaladas con base en las fortalezas, logros y retos que se presentan en su desarrollo. </t>
  </si>
  <si>
    <t>No se presentan retrasos</t>
  </si>
  <si>
    <t>N/A</t>
  </si>
  <si>
    <t>Entre abril y  junio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</si>
  <si>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 xml:space="preserve">Durante los meses de enero y junio, se desarrollaron veinte (20) asistencias técnicas para el fortalecimiento del Sistema SOFIA </t>
  </si>
  <si>
    <t>Durante el mes de julio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</si>
  <si>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Entre los meses de enero a julio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</si>
  <si>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 xml:space="preserve">No se presentaron retrasos </t>
  </si>
  <si>
    <t>Logros: Durante el mes de julio se llevaron a cabo 54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julio se llevaron a cabo 397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</si>
  <si>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julio se realizaron 48 reuniones de supervisión técnica en las 6 Casas Refugio que operaron durante el mes, de las cuales 7 se relacionaron con el área de primeros auxilios, 5 con jurídica, 5 con pedagogía, 5 con el área de nutrición, 6 con trabajo social y 7 con psicología; al igual que se desarrollaron 13 actividades para la revisión del proceso de atención que se brinda a las mujeres acogidas y lineamientos, garantizando una adecuada prestación del servicio.
En el periodo de enero a julio se desarrollaron 295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</si>
  <si>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 xml:space="preserve">Durante el mes de julio se recibieron 53 solicitudes de cupo (mujeres víctimas de violencia y personas a cargo) en el correo institucional de Casas Refugio, de las cuales se aceptaron y se realizaron los trámites de ingreso para 40 solicitudes al evidenciar que cumplían con los criterios, 9 resultaron en desistimiento de cupo y 4 no cumplieron con los criterios para el ingreso a Casa Refugio. 
Las 40 solicitudes de cupo que cumplieron con los criterios de ingreso, conllevaron la acogida de 94 personas nuevas, entre las cuales se encontraban 40 mujeres adultas víctimas de violencia y 54 niños, niñas y adolescentes de sus grupos familiares. Durante el mes de julio estuvieron acogidas un total de 250 personas (mujeres víctimas de violencia y personas a cargo) en las Casas Refugio. </t>
  </si>
  <si>
    <t xml:space="preserve">Entre los meses de enero y julio se recibieron 430 solicitudes de cupo (mujeres víctimas de violencia y personas a cargo) en el correo institucional de Casas Refugio, de las cuales se aceptaron y se realizaron los trámites de ingreso para 353 solicitudes al evidenciar que cumplían con los criterios, 61 resultaron en desistimiento de cupo y 16 no cumplieron criterios para el ingreso a Casa Refugio.
Las 353 solicitudes de cupo que cumplieron con los criterios de ingreso, conllevaron la acogida de 788 personas nuevas, entre las cuales se encontraban 358 mujeres adultas víctimas de violencia y 430 niños, niñas y adolescentes de sus grupos familiares. </t>
  </si>
  <si>
    <t xml:space="preserve">
Durante el mes de julio se realizaron 3.101 atenciones efectivas a través de la Línea Púrpura Distrital "Mujeres que Escuchan Mujeres", de las cuales 2.026  fueron primeras atenciones y 1.075 seguimientos telefónicos. 
De los 965 incidentes contestados, gestionados y analizados por la AgenciaMuj en el mes de julio de acuerdo a sus características y criterios, 641 fueron direccionados a equipos de la Secretaría Distrital de la Mujer para atención post-evento (311 direccionados específicamente a la Línea Púrpura Distrital)  y en urgencia-emergencia a través de la móvil mujer, recurso de despacho de la Agencia MUJ .
Durante el mes de julio  se recepcionaron y gestionaron 130 incidentes con código de tipificación 204-Tentativa de Feminicidio priorizado para la atención en urgencia/emergencia a través de la móvil mujer de la AgenciaMuj bajo un esquema de duplas psico jurídicas. Asimismo se realizaron 77 orientaciones psico-jurídicas efectivas (incluye el estado Derivado a otras estrategias) y se gestionaron 53 incidentes como intento fallido de contacto (por desplazamiento fallido, rechaza atención o contacto inicial fallido, contacto inicial fallido alertante).</t>
  </si>
  <si>
    <t>Con corte al mes de julio se realizaron 20990 atenciones efectivas a través de la Línea Púrpura Distrital "Mujeres que Escuchan Mujeres", de las cuales  14.204 fueron primeras atenciones y 6.786  seguimientos telefónicos. 
De los 6.599 incidentes contestados, gestionados y analizados por la AgenciaMuj, 4.404 fueron direccionados a equipos de la Secretaría Distrital de la Mujer para atención post-evento (2.467 direccionados específicamente a la Línea Púrpura Distrital)  y en urgencia-emergencia a través de la móvil mujer, recurso de despacho de la AgenciaMuj. 
Con corte al mes de  julio se recepcionaron y gestionaron 945 incidentes con código de tipificación 204-Tentativa de Feminicidio priorizado para la atención en urgencia/emergencia a través de la móvil mujer de la AgenciaMuj bajo un esquema de duplas psico jurídicas.</t>
  </si>
  <si>
    <t>Logros: Durante el mes de julio se realizaron 1.766  intervenciones de las cuales  741  fueron orientaciones sobre la ruta de atención, 826 atenciones psicosociales y 199 orientaciones sociojuridicas a mujeres de acuerdo con las necesidades y demandas de las mujeres, así como los hechos victimizantes.
Con corte al mes de julio se realizaron 11.490 intervenciones de las cuales 4.618 fueron orientaciones sobre la ruta de atención, 5.282 atenciones psicosociales y 1.590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</si>
  <si>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Logros: Durante el mes de julio fueron contestados, analizados o gestionados 965 incidentes recepcionados por la AgenciaMuj de los códigos de tipificación priorizados. De estos, 324 incidentes fueron no procedentes y 641 fueron direccionados a equipos de la Secretaría de la Mujer para atención post-evento y en emergencia (311 direccionados específicamente a la Línea Púrpura Distrital). Se desarrollaron 7 espacios de construcción y articulación conjunta con el C4, en el cual se adelantó seguimiento al plan de trabajo, se realizaron reuniones de articulación para atención coordinada de los casos entre AgenciaMUJ - AgenciaMEBOG- AgenciaCRUE, se retomó cronograma propuesto para el inicio y aprovisionamiento de la heramienta VESTA para dar paso a la Tranferencia de Voz para AgenciaMuj en el año 2023. Adicionalmente, se enviaron vía correo electrónico alertas para promover y articular en la atención de diferentes incidentes y notificaciones de errores de asociación, clonación y registro en diferentes incidentes. Finalmente, se priorizó  para la transferencia de voz el código 611- Maltrato con circunstancia modificadora Violencia en contexto de pareja y expareja.
De los 6.599 incidentes contestados, gestionados y analizados entre los meses de enero a julio de acuerdo a sus características y criterios, 2.195 fueron no procedentes y 4.404 fueron direccionados a equipos de la Secretaría Distrital de la Mujer para atención post-evento y en urgencia-emergencia a través de la móvil mujer, recurso de despacho de la AgenciaMuj (2.467 direccionados específicamente a la Línea Púrpura Distrital). 
Beneficios: Se ha posibilitado dar una respuesta oportuna e integral bajo los principios de no revictimización, debida diligencia, oficiosidad, coordinación y acción sin daño.   
No se presentaron retrasos</t>
  </si>
  <si>
    <t>Logros: Durante el mes de julio se recepcionaron y gestionaron 130 incidentes con código de tipificación 204-Tentativa de Feminicidio priorizado para la atención en urgencia/emergencia a través de la móvil mujer bajo un esquema de duplas psico jurídicas. Frente a estos incidentes, se realizaron 77 orientaciones psico-jurídicas efectivas (incluye el estado "Derivado a otras estrategias") y 53 incidentes con intento fallido de contacto (por desplazamiento fallido, rechaza atención o contacto inicial fallido, contacto inicial fallido alertante). Adicionalmente, se retomó el balance de la móvil mujer en el espacio de reunión entre la AgenciaMuj y C4, se realizó seguimiento a acciones conjuntas para el aprovisionamiento del recurso de despacho en la plataforma PremierOne para el año 2023.
Durante los meses de enero a julio se recepcionaron y gestionaron 945 incidentes priorizados para la atención en urgencia/emergencia a través de la móvil mujer de la AgenciaMuj, se realizaron 597 orientaciones psico-jurídicas efectivas (incluye el estado Derivado a otras estrategias) y se gestionaros 348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</si>
  <si>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Durante el mes de julio se realizaron un total de 1.059 seguimientos,  de los cuales  844 fueron seguimientos efectivos, ( 823  de Bogotá y 21 alertantes), en casos de mujeres en posible riesgo de feminicidio, mujeres que solicitaron información sobre la Interrupción Voluntaria del Embarazo y casos de mujeres que se volvieron a comunicar manifestado interés en socializar avances y/o dificultades frente a sus procesos, y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215 fueron seguimientos fallidos (seguimientos en Bogotá y alertante)</t>
  </si>
  <si>
    <t xml:space="preserve">Con corte al mes de julio se realizaron un total de 6.732 seguimientos, de los cuales  5.348  fueronseguimientos efectivos (5.152 de Bogotá y 196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1.384 fueron seguimiento fallidos (Bogotá y alertantes) </t>
  </si>
  <si>
    <t>Logros: Durante el mes de julio se realizaron un total de 1.059 seguimientos,  de los cuales  844 fueron seguimientos efectivos, ( 823  de Bogotá y 21 alertantes), en casos de mujeres en posible riesgo de feminicidio, mujeres que solicitaron información sobre la Interrupción Voluntaria del Embarazo y casos de mujeres que se volvieron a comunicar manifestado interés en socializar avances y/o dificultades frente a sus procesos, y  mujeres que en su momento se registraron como anónimas porque no quisieron facilitar sus datos personales pero se encontraban viviendo situaciones de violencias y casos de mujeres que se volvieron a comunicar manifestando interés en socializar avances y/o dificultades frente a sus procesos.  Los restantes 215 fueron seguimientos fallidos (seguimientos en Bogotá y alertante)
Con corte al mes de julio se realizaron un total de 6.732 seguimientos, de los cuales  5.348  fueronseguimientos efectivos (5.152 de Bogotá y 196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1.384 fueron seguimiento fallidos (Bogotá y alertantes)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</si>
  <si>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En julio para el fortalecimiento de los componentes del Sistema SOFIA, se desarrollaron las siguientes acciones: 
- El fortalecimiento de las capacidades de seiscientos ochenta y cuatro (684) servidoras y servidores sobre el derecho de las mujeres a una vida libre de violencias
- Participación en nueve (9) espacios de articulación y coordinación de acciones estratégicas para la prevención, atención y sanción de las violencias contra las mujeres en el Distrito Capital.
- La implementación de veinte (20) acciones de divulgación orientadas a la prevención de las violencias contra las mujeres, así como a la sensibilización de la sociedad en general para el reconocimiento del derecho de las mujeres a una vida libre de violencias.
- El desarrollo de ocho (8) asistencias técnicas para el desarrollo de acciones de fortalecimiento de los componentes del Sistema SOFIA</t>
  </si>
  <si>
    <t xml:space="preserve">Entre los meses de enero y julio para el fortalecimiento de los componentes del Sistema SOFIA, se desarrollaron las siguientes acciones: 
- El fortalecimiento de las capacidades de cuatro mil quinientos veintiun (4521) servidoras y servidores sobre el derecho de las mujeres a una vida libre de violencias
- Participación en cuarenta y siete (47) espacios de articulación y coordinación de acciones estratégicas para la prevención, atención y sanción de las violencias contra las mujeres en el Distrito Capital.
-  La implementación de noventa (90) acciones de divulgación orientadas a la prevención de las violencias contra las mujeres, así como a la sensibilización de la sociedad en general para el reconocimiento del derecho de las mujeres a una vida libre de violencias.
- El desarrollo de veintiocho (28) asistencias técnicas para el desarrollo de acciones de fortalecimiento de los componentes del Sistema SOFIA
</t>
  </si>
  <si>
    <t>Logros: En julio se fortalecieron las capacidades de 684 servidoras y servidores, con diferentes modalidades de vinculación, para el reconocimiento y garantía del derecho de las mujeres a una vida libre de violencias. Al respecto, se realizaron en primer lugar 46 jornadas, fortaleciendo las capacidades a 644 servidoras y servidores. Los contenidos abarcaron el derecho a una vida libre de violencias, la Ruta única de atención a mujeres víctimas de violencias y en riesgo de feminicidio, presentación Estrategia en Hospitales, feminicidio Ley 1761 de 2015. Las jornadas fueron lideradas por los equipos del SOFIA Local, Distrital y la estrategia hospitales; se destaca la participación de las secretarías de Salud, Integración Social, Seguridad, Educación, Comisarias de Familia, así como Policía Metropolitana, Alcaldías Locales, ICBF entre otras, tanto de orden nacional, distrital y local. En segundo lugar, a través del curso virtual "El derecho de las mujeres a una vida libre de violencias: Herramientas prácticas", se capacitaron 40 funcionarios(as) y 33 ciudadanas(os) a través de los 4 módulos y las 9 unidades temáticas.
Durante enero - julio se han fortalecido un total de 4521   servidoras(es), 4206 a través de 202  jornadas y 315 a través del curso virtual.
Así mismo, el Curso de Escuela virtual para la prevención del acoso y la violencia sexual en el transporte y en el espacio público con enfoque de género y empresarial, tiene inscritas a 542 conductoras, conductores de servicio público de taxi en Bogotá de los cuales 205 ya finalizaron el curso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</si>
  <si>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Logros: En julio se participó en nueve (9) espacios de articulación: (1) Socialización programa "Mercados Campesinos" - Equipos de atención de la Dirección. (2)  Reunión de articulación con la SDCRD para la construcción de un protocolo prevención y atención a las violencias contra las mujeres Emberá en la UPI La Florida. (3) Tercera Mesa técnica de Prevención de trata de personas. (4)  Tercera Sesión del Comité técnico Distrital de Lucha contra la Trata de Personas de Bogotá. (5)  Jornada de Conmemoración del día Internacional de la Lucha Contra la Trata de personas en el Terminal de transportes del Salitre. (6) Tercera sesión del Comité Directivo de Lucha contra la trata de personas. (7) Articulación Ruta de Empleabilidad - Metro Línea 1 (8) Jornada de Conmemoración del día Internacional de la Lucha Contra la Trata de personas en el Aeropuerto Internacional. (9)  Sexta Mesa sobre la Explotación sexual y comercial a niños, niñas y adolescentes ESCNNA.
Durante enero - julio, se participó en (47)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fortalecer la respuesta coordinada en la atención a mujeres víctimas de VBG y  fortalecer la estrategia ruta de empleabilidad para mujeres víctimas-sobrevivientes de VBG, fundamental para la autonomía económica de las mujeres y el aumento de sus recursos para enfrentar el ciclo de violencias. 
No se presentaron retrasos</t>
  </si>
  <si>
    <t xml:space="preserve">Logros: En julio se realizaron veinte (20) acciones de divulgación descritas a continuación: 
1. Post Diccionario de igualdad 2. Post Reflexiones de expertos del panel violencias WD 3. Post ¿Sabías que la @sdmujerbogota está presente en la Línea de Emergencias 123? 4. Post de la casa de justicia de Fontibón 5.Video recorrido a Casa de Justicia Fontibón 6. Post DateCuentaEsViolencia 7. Cubrimiento redes sobre Lanzamiento del protocolo de atención a casos de violencias basadas en género en Centros Comerciales. 8. Nota web Lanzamiento del protocolo de atención en Centros Comerciales. 9. Video Hip Hop al parque 10. Cubrimiento redes participación de la SDM en Hip Hop al parque 11. Nota web participación de la SDM en Hip Hop al parque 11. Video Conmemoración día de la lucha contra el delito de ACAQ 12. Post redes sociales de “en la #Línea123, brindamos una respuesta integral y coordinada en casos de violencias basadas en género o riesgo de feminicidio”. 14. Post TBT panel violencias WD 15. Post ¿Sabías que hacemos parte de la #Línea123? 16. Post servicio de Atención en lengua de señas 17. Post Invitación al conversatorio que realizaremos para conmemorar el Día Mundial contra la Trata de Personas 18. Facebook live conmemoración 30J 19. Video Violencia Física 20. Video Lanzamiento de protocolo de CC 
Entre enero y julio, se desarrollaron noventa (90) acciones de divulgación orientadas a la prevención de las violencias contra las mujeres, así como a la sensibilización de la sociedad en general para el reconocimiento del derecho de las mujeres a una vida libre de violencias.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</si>
  <si>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Logros: En julio se realizaron  ocho (8) asistencias técnicas para el desarrollo de acciones de fortalecimiento de los componentes del Sistema SOFIA:  (1) Mesa técnica    s seguimiento al Plan de Acción - Secretaria Distrital de Movilidad (2) Mesa de trabajo Seguimiento al Plan de Acción - Secretaría Distrital de Educación. (3) Jornada de fortalecimiento técnico a profesionales de la Fundación Renacer sobre marco normativo, impactos y rutas de atención  a sobrevivientes de ataques con agentes químicos, sustancias inflamables y líquidos hirvientes AAQ (4) Asistencia Técnica Dirección Técnica de Seguridad de Transmilenio S.A. para implementación programa de sensibilización a personal de conducción. (5) Jornada de fortalecimiento técnico a servidores y servidoras del programa de habitabilidad en calle de la Secretaría Distrital de Integración Social sobre marco normativo, impactos psicosociales y rutas de atención establecidas para los delitos de trata de personas y AAQ.  (6) Jornada de fortalecimiento al Comité Local de Derechos Humanos de la localidad de Puente Aranda sobre rutas de atención establecidas para los delitos de trata de personas y AAQ. (7) Mesa de trabajo Seguimiento al Plan de Acción - Secretaria Distrital de Hábitat. (8) Mesa de trabajo Seguimiento al Plan de Acción - Secretaría Distrital de Desarrollo Económico
Durante los meses de enero y julio, se desarrollaron veintiocho (28)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</si>
  <si>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 xml:space="preserve">En julio, para la implementación del protocolo de prevención, atención y seguimiento a casos de violencia en el transporte público, se realizaron las siguientes acciones:
- Se brindaron ciento ocho (108) atenciones psico-jurídicas en dupla a mujeres víctimas de violencias en el espacio y el transporte público. Dichas atenciones incluyeron primeros acercamientos, orientaciones y seguimientos a los casos de mujeres que requirieron acompañamiento integral
- Se realizaron dos (2) acciones de acompañamiento técnico: (1) Asistencia Técnica a la Subgerencia de Atención al Usuario y Comunicaciones de la empresa Transmilenio S.A. </t>
  </si>
  <si>
    <t>Entre febrero y julio, para la implementación del protocolo de prevención, atención y seguimiento a casos de violencia en el transporte público, se realizaron las siguientes acciones:
- Se brindaron seiscientos veintiún (621) atenciones psico-jurídicas en dupla a mujeres víctimas de violencias en el espacio y el transporte público, de las cuales  doscientas sesenta y cuatro (264) fueron primera atenciones y trescientos cincuenta y siete (357) seguimientos efectivos. Dichas atenciones incluyeron primeros acercamientos, orientaciones y seguimientos a los casos de mujeres que requirieron acompañamiento integral.
- Se realizaron 9 espacios de acompañamiento técnico para el impulso de acciones de prevención, atención y sanción de las violencias contra las mujeres en el espacio y el transporte público</t>
  </si>
  <si>
    <t>Logros: Durante el mes de julio la estrategia Duplas Psico-Jurídicas de atención a mujeres víctimas en el espacio y el transporte público realizó un total de ciento ocho  (108) atenciones psico-jurídicas, de las cuales cuarenta y seis (46) fueron primeras atenciones y sesenta y dos (62) seguimientos efectivos. Dichas atenciones incluyeron primeros acercamientos, orientaciones y seguimientos a los casos de mujeres que requirieron acompañamiento integral. 
Beneficios: A través de las atenciones facilitadas por las profesionales se dio lugar a los impactos de las violencias, así mismo las mujeres reconocieron la ocurrencia de violencias fuera del espacio intrafamiliar, y tuvieron la oportunidad de conocer la ruta para la atención jurídica y el acceso a la justicia. 
Las Duplas han realizado un total de seiscientos veintiún (621) atenciones psico-jurídicas en dupla a mujeres víctimas de violencias en el espacio y el transporte público, desde febrero hasta el 31 de julio de 2023.
Retrasos: En el marco de la gestión para la atención durante el mes de mayo se registraron un total de  cuarenta y ocho (48) seguimientos fallidos, los cuales se deben a la imposibilidad de contacto con las ciudadanas, el incumplimiento de los acuerdos de corresponsabilidad y la falta de voluntad para continuar con el acompañamiento.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</si>
  <si>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Logros: En julio se realizaron dos (2) acciones de acompañamiento técnico: (1) Reunión Seguimiento Meta Estratégica  3 Plan de Acción 2023: Implementar el PPASETP a la Secretaría Distrital de Movilidad. (2) Asistencia Técnica a la Dirección Técnica de Seguridad de la empresa Transmilenio S.A. para implementación programa de sensibilización a personal de conducción 
Durante enero y julio, se desarrollaron nueve (9)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transporte público
No se presentaron retrasos</t>
  </si>
  <si>
    <t xml:space="preserve">En julio se fortalecieron las capacidades de 684 servidoras y servidores, con diferentes modalidades de vinculación, para el reconocimiento y garantía del derecho de las mujeres a una vida libre de violencias. De estas, 644 servidoras y servidores fueron fortalecidos en sus capacidades a través de 46 jornadas y 40 a través del curso virtual "El derecho de las mujeres a una vida libre de violencias: Herramientas prácticas".
</t>
  </si>
  <si>
    <t>Entre enero y julio se fortalecieron las capacidades de 4521 servidoras y servidores, con diferentes modalidades de vinculación, para el reconocimiento y garantía del derecho de las mujeres a una vida libre de violencias. De estas, 4206 servidoras y servidores fueron fortalecidos en sus capacidades a través de 202  jornadas y 315 a través del curso virtual "El derecho de las mujeres a una vida libre de violencias: Herramientas prácticas"</t>
  </si>
  <si>
    <t>En julio se participó en nueve (9) espacios de articulación: (1) Socialización programa "Mercados Campesinos" - Equipos de atención de la Dirección. (2)  Reunión de articulación con la SDCRD para la construcción de un protocolo prevención y atención a las violencias contra las mujeres Emberá en la UPI La Florida. (3) Tercera Mesa técnica de Prevención de trata de personas. (4)  Tercera Sesión del Comité técnico Distrital de Lucha contra la Trata de Personas de Bogotá. (5)  Jornada de Conmemoración del día Internacional de la Lucha Contra la Trata de personas en el Terminal de transportes del Salitre. (6) Tercera sesión del Comité Directivo de Lucha contra la trata de personas. (7) Articulación Ruta de Empleabilidad - Metro Línea 1 (8) Jornada de Conmemoración del día Internacional de la Lucha Contra la Trata de personas en el Aeropuerto Internacional. (9)  Sexta Mesa sobre la Explotación sexual y comercial a niños, niñas y adolescentes ESCNNA.</t>
  </si>
  <si>
    <t xml:space="preserve">Durante enero - julio, se participó en (47) espacios de articulación y coordinación de acciones estratégicas para la prevención, atención y sanción de las violencias contra las mujeres en el Distrito Capital.  </t>
  </si>
  <si>
    <t xml:space="preserve">En julio se realizaron 20 acciones de divulgación descritas a continuación: 
1. Post Diccionario de igualdad 2. Post Reflexiones de expertos del panel violencias WD 3. Post ¿Sabías que la @sdmujerbogota está presente en la Línea de Emergencias 123? 4. Post de la casa de justicia de Fontibón 5.Video recorrido a Casa de Justicia Fontibón 6. Post DateCuentaEsViolencia 7. Cubrimiento redes sobre Lanzamiento del protocolo de atención a casos de violencias basadas en género en Centros Comerciales. 8. Nota web Lanzamiento del protocolo de atención en Centros Comerciales. 9. Video Hip Hop al parque 10. Cubrimiento redes participación de la SDM en Hip Hop al parque 11. Nota web participación de la SDM en Hip Hop al parque 11. Video Conmemoración día de la lucha contra el delito de ACAQ 12. Post redes sociales de “en la #Línea123, brindamos una respuesta integral y coordinada en casos de violencias basadas en género o riesgo de feminicidio”. 14. Post TBT panel violencias WD 15. Post ¿Sabías que hacemos parte de la #Línea123? 16. Post servicio de Atención en lengua de señas 17. Post Invitación al conversatorio que realizaremos para conmemorar el Día Mundial contra la Trata de Personas 18. Facebook live conmemoración 30J 19. Video Violencia Física 20. Video Lanzamiento de protocolo de Centros Comerciales. </t>
  </si>
  <si>
    <t xml:space="preserve">Durante enero y julio, se desarrollaron 90 acciones de divulgación orientadas a la prevención de las violencias contra las mujeres, así como a la sensibilización de la sociedad en general para el reconocimiento del derecho de las mujeres a una vida libre de violencias. </t>
  </si>
  <si>
    <t>En julio se realizaron  ocho (8) asistencias técnicas para el desarrollo de acciones de fortalecimiento de los componentes del Sistema SOFIA:  (1) Mesa técnica    s seguimiento al Plan de Acción - Secretaria Distrital de Movilidad (2) Mesa de trabajo Seguimiento al Plan de Acción - Secretaría Distrital de Educación. (3) Jornada de fortalecimiento técnico a profesionales de la Fundación Renacer sobre marco normativo, impactos y rutas de atención  a sobrevivientes de ataques con agentes químicos, sustancias inflamables y líquidos hirvientes AAQ (4) Asistencia Técnica Dirección Técnica de Seguridad de Transmilenio S.A. para implementación programa de sensibilización a personal de conducción. (5) Jornada de fortalecimiento técnico a servidores y servidoras del programa de habitabilidad en calle de la Secretaría Distrital de Integración Social sobre marco normativo, impactos psicosociales y rutas de atención establecidas para los delitos de trata de personas y AAQ.  (6) Jornada de fortalecimiento al Comité Local de Derechos Humanos de la localidad de Puente Aranda sobre rutas de atención establecidas para los delitos de trata de personas y AAQ. (7) Mesa de trabajo Seguimiento al Plan de Acción - Secretaria Distrital de Hábitat. (8) Mesa de trabajo Seguimiento al Plan de Acción - Secretaría Distrital de Desarrollo Económico</t>
  </si>
  <si>
    <t xml:space="preserve">
Durante los meses de enero y julio, se desarrollaron veintiocho (28) asistencias técnicas para el fortalecimiento del Sistema SOFIA 
</t>
  </si>
  <si>
    <t xml:space="preserve">Durante el mes de julio la estrategia Duplas Psico-Jurídicas de atención a mujeres víctimas en el espacio y el transporte público realizó un total de ciento ocho  (108) atenciones psico-jurídicas, de las cuales cuarenta y seis (46) fueron primeras atenciones y sesenta y dos (62) seguimientos efectivos. Dichas atenciones incluyeron primeros acercamientos, orientaciones y seguimientos a los casos de mujeres que requirieron acompañamiento integral. </t>
  </si>
  <si>
    <t>Durante los meses de febrero y julio se realizaron seiscientos veintiún (621) atenciones psico-jurídicas en dupla a mujeres víctimas de violencias en el espacio y el transporte público, de las cuales  doscientas sesenta y cuatro (264) fueron primera atenciones y trescientos cincuenta y siete (357) seguimientos efectivos. Dichas atenciones incluyeron primeros acercamientos, orientaciones y seguimientos a los casos de mujeres que requirieron acompañamiento integral.</t>
  </si>
  <si>
    <t xml:space="preserve">En julio se realizaron dos (2) acciones de acompañamiento técnico: (1) Reunión Seguimiento Meta Estratégica  3 Plan de Acción 2023: Implementar el PPASETP a la Secretaría Distrital de Movilidad. (2) Asistencia Técnica a la Dirección Técnica de Seguridad de la empresa Transmilenio S.A. para implementación programa de sensibilización a personal de conducción 
</t>
  </si>
  <si>
    <t>Durante enero y julio, se desarrollaron nueve (9) acciones de acompañamiento técnico para el impulso de acciones de prevención, atención y sanción de las violencias contra las mujeres en el espacio y el transporte público.</t>
  </si>
  <si>
    <t>En el marco de la gestión para la atención durante el mes de mayo se registraron un total de  cuarenta y ocho (48) seguimientos fallidos, los cuales se deben a la imposibilidad de contacto con las ciudadanas, el incumplimiento de los acuerdos de corresponsabilidad y la falta de voluntad para continuar con el acompañamiento</t>
  </si>
  <si>
    <t>Durante el mes de julio se llevaron a cabo 54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</si>
  <si>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julio se llevaron a cabo 397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</si>
  <si>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 xml:space="preserve">Durante el mes de julio se realizaron 48 reuniones de supervisión técnica en las 6 Casas Refugio que operaron durante el mes, de las cuales 7 se relacionaron con el área de primeros auxilios, 5 con jurídica, 5 con pedagogía, 5 con el área de nutrición, 6 con trabajo social, 7 con psicología y 13 actividades de revisión del proceso de atención que se brinda a las mujeres acogidas y lineamientos. </t>
  </si>
  <si>
    <t>En los meses de enero a julio se realizaron 295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</si>
  <si>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En los meses de enero a julio se recibieron 430 solicitudes de cupo en el correo institucional de Casas Refugio, reportadas por los equipos de atención de la Secretaría Distrital de la Mujer y por las demás entidades que remiten mujeres victimas de violencia.</t>
  </si>
  <si>
    <t xml:space="preserve">Durante el mes de julio se aceptaron y se realizaron los trámites de ingreso para 40 solicitudes de cupo de mujeres víctimas de violencia que fueron recibidas en el correo institucional de Casas Refugio, al evidenciar que cumplían con los criterios de ingreso. </t>
  </si>
  <si>
    <t>En los meses de enero a julio se aceptaron y se realizaron los trámites de ingreso para 353 solicitudes de cupo de mujeres víctimas de violencia que fueron recibidas en el correo institucional de Casas Refugio, al evidenciar que cumplían con los criterios de ingreso.</t>
  </si>
  <si>
    <t>En el mes de julio se acogieron un total de 60 personas nuevas en la Modalidad Tradicional de las Casas Refugio, de las cuales 25 fueron mujeres adultas víctimas de violencia y 35 niños, niñas y adolescentes.</t>
  </si>
  <si>
    <t>En los meses de enero a julio se acogieron un total de 509 personas nuevas en la Modalidad Tradicional de las Casas Refugio, de las cuales 220 fueron mujeres adultas víctimas de violencia y 289 niños, niñas y adolescentes.</t>
  </si>
  <si>
    <t>En el mes de julio se acogieron un total de 24 personas nuevas en la Modalidad Intermedia de las Casas Refugio, de las cuales 12 fueron mujeres adultas víctimas de violencia y 12 niños, niñas y adolescentes.</t>
  </si>
  <si>
    <t>En los meses de enero a julio se acogieron un total de 203 personas nuevas en la Modalidad Intermedia de las Casas Refugio, de las cuales 105 fueron mujeres adultas víctimas de violencia y 98 niños, niñas y adolescentes. La Casa Refugio de la Modalidad Intermedia inció nuevamente operación bajo contrato No. 972 de 2023 con Acta de inicio del 10 de julio de 2023.</t>
  </si>
  <si>
    <t>La Casa Refugio de la Modalidad Intermedia, bajo el contrato No. 920 de 2022, finalizó su operación el 31 de julio de 2023.</t>
  </si>
  <si>
    <t xml:space="preserve">En el mes de julio se acogieron un total de 10 personas nuevas en la Modalidad Rural de las Casas Refugio, de las cuales 3 fueron mujeres adultas víctimas de violencia y 7 niños, niñas y adolescentes. </t>
  </si>
  <si>
    <t xml:space="preserve">En los meses de enero a julio se acogieron un total de 76 personas nuevas en la Modalidad Rural de las Casas Refugio, de las cuales 33 fueron mujeres adultas víctimas de violencia y 43 niños, niñas y adolescentes. </t>
  </si>
  <si>
    <t>Durante el mes de julio ingresaron un total de 94 personas nuevas en las Casas Refugio, de las cuales 40 fueron mujeres adultas víctimas de violencia y 54 niños, niñas y adolescentes.</t>
  </si>
  <si>
    <t xml:space="preserve">En los meses de enero a julio ingresaron un total de 788 personas nuevas en las Casas Refugio, de las cuales 358 fueron mujeres adultas víctimas de violencia y 430 niños, niñas y adolescentes. </t>
  </si>
  <si>
    <t>Durante el mes de julio se recibieron 53 solicitudes de cupo en el correo institucional de Casas Refugio, reportadas por los equipos de atención de la Secretaría Distrital de la Mujer y por las demás entidades que remiten mujeres victimas de violencia.</t>
  </si>
  <si>
    <t>Para el mes de julio, la efectividad de la Línea Púrpura Distrital fue de 93%, teniendo para el mes un total de 2.037 llamadas contestadas y llamadas que ingresan a buzón y un total de 2.186 llamadas efectivas (llamadas contestadas + llamadas abandonadas + llamadas que ingresan a buzón).</t>
  </si>
  <si>
    <t>Con corte al mes de julio se alcanzó una efectividad acumulada de 92% en la atención de la Línea Púrpura Distrital, teniendo para el período un total de 16.195 llamadas contestadas y llamadas que ingresan a buzón y un total de 17.239 llamadas efectivas (llamadas contestadas + llamadas abandonadas + llamadas que ingresan a buzón).</t>
  </si>
  <si>
    <t xml:space="preserve">Con corte al mes de julio se realizaron 20990 atenciones efectivas a través de la Línea Púrpura Distrital "Mujeres que Escuchan Mujeres", de las cuales  14.204 fueron primeras atenciones y 6.786  seguimientos telefónicos. </t>
  </si>
  <si>
    <t xml:space="preserve">Durante el mes de julio se realizaron 3.101 atenciones efectivas a través de la Línea Púrpura Distrital "Mujeres que Escuchan Mujeres", de las cuales 2.026  fueron primeras atenciones y 1.075 seguimientos telefónicos. </t>
  </si>
  <si>
    <t xml:space="preserve">Durante el mes de julio se realizaron 1.766  intervenciones de las cuales  741  fueron orientaciones sobre la ruta de atención, 826 atenciones psicosociales y 199 orientaciones sociojuridicas a mujeres de acuerdo con las necesidades y demandas de las mujeres, así como los hechos victimizantes. </t>
  </si>
  <si>
    <t>Con corte al mes de julio se realizaron 11.490 intervenciones de las cuales 4.618 fueron orientaciones sobre la ruta de atención, 5.282 atenciones psicosociales y 1.590 orientaciones sociojuridicas a mujeres de acuerdo con las necesidades y demandas de las mujeres, así como los hechos victimizantes.</t>
  </si>
  <si>
    <t xml:space="preserve">Durante el mes de  julio fueron contestados, analizados o gestionados 965 incidentes recepcionados por la AgenciaMuj de los códigos de tipificación priorizados. </t>
  </si>
  <si>
    <t xml:space="preserve">Con corte al mes de julio fueron contestados, analizados o gestionados 6.599  incidentes recepcionados por la AgenciaMuj de los códigos de tipificación priorizados. </t>
  </si>
  <si>
    <t>Durante el mes de julio se recepcionaron y gestionaron 130  incidentes con código de tipificación 204-Tentativa de Feminicidio priorizado para la atención en urgencia/emergencia a través de la móvil mujer de la AgenciaMuj bajo un esquema de duplas psico jurídicas.</t>
  </si>
  <si>
    <t>Con corte al mes de  julio se recepcionaron y gestionaron 945 incidentes con código de tipificación 204-Tentativa de Feminicidio priorizado para la atención en urgencia/emergencia a través de la móvil mujer de la AgenciaMuj bajo un esquema de duplas psico jurídicas.</t>
  </si>
  <si>
    <t>Durante el mes de julio se realizaron 77 orientaciones psico-jurídicas efectivas (incluye el estado Derivado a otras estrategias) por parte de la móvil mujer de la AgenciaMuj</t>
  </si>
  <si>
    <t>Con corte al mes de julio se realizaron 597 orientaciones psico-jurídicas efectivas (incluye el estado Derivado a otras estrategias) por parte de la móvil mujer de la AgenciaMuj</t>
  </si>
  <si>
    <t>Durante el mes de julio se gestionaros 53 incidentes como intento fallido de contacto (por desplazamiento fallido, rechaza atención o contacto inicial fallido, contacto inicial fallido alertante), en el marco de la atención de la móvil mujer de la AgenciaMuj</t>
  </si>
  <si>
    <t>Con corte al mes de junio se gestionaros 348 incidentes como intento fallido de contacto (por desplazamiento fallido, rechaza atención o contacto inicial fallido, contacto inicial fallido alertante), en el marco de la atención de la móvil mujer de la AgenciaMuj</t>
  </si>
  <si>
    <t>Durante el mes de julio se realizaron un total de 844 seguimientos efectivos, de los cuales 823 son de Bogota y 21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</si>
  <si>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julio se realizaron un total de 5.348 seguimientos efectivos, de los cuales 5.152 son de Bogota y 196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</si>
  <si>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julio se realizaron un total de 652 seguimientos a mujeres desde la Línea Púrpura Distrital.</t>
  </si>
  <si>
    <t>Con corte al mes de julio se realizaron un total de 3.679 seguimientos a mujeres desde la Línea Púrpura Distrital.</t>
  </si>
  <si>
    <t>Durante el mes de julio, las Duplas de Atención Psicosocial realizaron un total de 461 atenciones, de las cuales 122 corresponden a primeras atenciones y 339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</si>
  <si>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De enero a julio las profesionales de las Duplas de Atención Psicosocial han realizado un total de 2.510 atenciones psicosociales,  de las cuales 623 corresponden a primeras atenciones y 1.887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</si>
  <si>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 xml:space="preserve">En el marco de la gestión para la atención, durante el mes de julio se registraron un total de 121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</si>
  <si>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 xml:space="preserve">Logros: Durante el mes de julio, las profesionales realizaron un total de 339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el registro de seguimientos incluye también, gestiones como la concertación de la sesión psicosocial.
Entre enero y julio las profesionales han realizado 1.887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Retrasos: En el marco de la gestión para la atención, durante el mes de julio se registraron un total de 121 seguimientos fallidos los cuales corresponden a acciones de seguimiento que son gestionadas por las profesionales y acordadas con las ciudadanas.                                                                                                                                                                                                                 Alternativa de solución: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</si>
  <si>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Logros: Durante el mes de julio 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y la Estrategia de prevención y atención para los delitos de ataque con agentes quimicos y trata de personas. Se destacó también, la articulación con la profesional encargada de la ruta de empleabilidad en la Dirección de Eliminación de Violencias contra las Mujeres y Acceso a la Justicia, lo anterior permite que las profesionales informen a las mujeres de ofertas laborales que pueden aportar a su independencia economica y la garantía de sus derechos.
Desde enero y hasta julio se ha fortalecido la articulación y trabajo conjunto entre las Duplas y los equipos de la Estrategia de Justicia de Género, SAAT, Casa Refugio y la Estrategia de prevención y atención para los delitos de ataque con agentes quimicos y trata de personas y el SOFIA distrital.
Beneficios: Como parte del proceso de acompañamiento psicosocial, las profesionales de las Duplas aportaron al proceso de activación de rutas para la garantía de derechos como la salud integral, el acceso a la justicia, educación, acceso a oportunidades laborales, entre otras. 
No se presentaron retrasos</t>
  </si>
  <si>
    <t>De enero a julio las profesionales de las Duplas de Atención Psicosocial han realizado un total de 2.510 atenciones psicosociales,  de las cuales 623 corresponden a primeras atenciones y 1.887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</si>
  <si>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En el marco de la gestión para la atención, durante el mes de julio se registraron un total de 121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t>
  </si>
  <si>
    <t xml:space="preserve">Se dio tramite oportuno a las 134 remisiones del mes de julio, garantizando la gestión para la atención a las mujeres con las que se logró contacto efectivo y quienes expresaron interés y voluntad en inciar el proceso de acompañamiento. Se mantuvo el promedio de caso nuevos recibidos durante el primer semestre del 2023; De esta forma, en el mes de julio las Duplas de Atención Psicosocial realizaron atención inicial a 122 casos nuevos; de estos, 89 casos corresponden a casos recibidos durante el mismo mes y 33 a casos pendientes por atención en meses anteriores. 
</t>
  </si>
  <si>
    <t>Entre enero y julio las Duplas han recibido un total de 698 solicitudes de atención psicosocial. De esta cifra se ha logrado iniciar el proceso de orientación en 501 casos.</t>
  </si>
  <si>
    <t xml:space="preserve">Durante el mes de julio a través de las Duplas de atención psicosocial, se atendieron 122 casos nuevos. </t>
  </si>
  <si>
    <t>Entre enero y julio las profesionales han realizado 1.887 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</si>
  <si>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 xml:space="preserve">Durante el mes de julio, las profesionales realizaron un total de 339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el registro de seguimientos incluye también, gestiones como la concertación de la sesión psicosocial.
</t>
  </si>
  <si>
    <t>Logros: En el  mes de julio se llevaron a cabo 22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Entre abril y julio, en el marco de la estrategia de prevención del feminicidio (desde la Estrategia Intersectorial para la Prevención y Atención de Víctimas de Violencia de Género con Énfasis en Violencia Sexual y Feminicidio - Estrategia en Hospitales), se han adelantado 3 reuniones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y se han llevado a cabo 49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Beneficios: La asistencia técnica legal brindada al personal de salud contribuyó en la cualificación de la atención brindada a las ciudadanas víctimas de VBG que acuden a los servicios de urgencias de las IPS Priorizadas. 
No se presentaron retrasos</t>
  </si>
  <si>
    <t xml:space="preserve">Entre abril y julio,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2 IPS  que contó con atención de manera remota (USS Vista Hermosa y UMHES Engativa Calle 80), a través de las cuales se realizaron 1657 atenciones de las cuales 976 corresponden a asesorías y 681 a orientaciones. </t>
  </si>
  <si>
    <t>Entre abril y julio  en el marco de la estrategia de prevención del feminicidio (desde la Estrategia Intersectorial para la Prevención y Atención de Víctimas de Violencia de Género con Énfasis en Violencia Sexual y Feminicidio (Estrategia en hospitales)) se realizaron 5.577 atenciones, de las cuales 976 corresponden a asesorías, 681 a orientaciones y 3.920 a seguimientos de ciudadanas que ya habían sido atendidas con anterioridad por la Estrategia en Hospitales.</t>
  </si>
  <si>
    <t>En julio, en el marco de la estrategia de prevención del feminicidio (desde la Estrategia Intersectorial para la Prevención y Atención de Víctimas de Violencia de Género con Énfasis en Violencia Sexual y Feminicidio (Estrategia en hospitales), se llevaron a cabo 22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t>
  </si>
  <si>
    <t>Logros:
(i) La estrategia de prevención del riesgo de feminicidio (SAAT) recibió del Instituto Nacional de Medicina Legal y Ciencias Forenses 98 casos de mujeres valoradas en riesgo de muerte con datos de contacto correspondientes a julio de 2023.
(ii) La estrategia de prevención del riesgo de feminicidio (SAAT) asignó a los equipos sociojurídicos y psicosociales de la entidad 112 casos de mujeres con datos de contacto en riesgo de muerte para hacer seguimiento, correspondientes a 98 casos de julio 2023 y 14 casos de periodos anteriores que estaban sin datos de contacto, pero que se lograron conseguir en el marco del monitoreo.
- CASA REFUGIO: 25
- EJG CIOM: 26
- EJG OTROS ESPACIOS (URI-CAPIV-CASAS DE JUSTICIA): 29
- ESTRATEGIA DE HOSPITALES: 4
- PSICOSOCIAL CIOM: 19
- SAAT: 9
(iii) Los equipos de atención sociojurídica y psicosocial de la entidad hicieron el seguimiento a 121 mujeres en riesgo de muerte según valoración del INMLCF, correspondientes a 112 casos asignados en julio de 2023, y 9 casos asignados en periodos anteriores: 
- CASA REFUGIO: 25
- EJG CIOM: 29
- EJG OTROS ESPACIOS (URI-CAPIV-CASAS DE JUSTICIA): 32
- ESTRATEGIA DE HOSPITALES: 4
- PSICOSOCIAL CIOM: 21
- SAAT: 10
(iv) La estrategia de prevención del riesgo de feminicidio (SAAT) hizo acompañamiento y seguimiento sociojurídico y psicosocial, a través de sus profesionales de atención a 35 mujeres en posible riesgo de feminicidio, según la remisión de los siguientes equipos de la entidad:
- Atención DEVAJ: 1
- Directiva de la entidad: 3
- Duplas de Atención Psicosocial: 4
- Estrategia de Hospitales: 3
- Estrategia Justicia de Género: 10
- Línea Púrpura Distrital: 1
- Psicosocial - CIOM: 2
- Psicosocial - Subsecretaría Fortalecimiento de Capacidades y Oportunidades: 9
- Otras entidades-Comisarías de Familia, Policía Metropolitana de Bogotá: 2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no se presentaron retrasos en el cumplimiento de la meta.
Alternativas: no aplica.</t>
  </si>
  <si>
    <t>En julio de 2023 se hizo seguimiento socio jurídico y psicosocial a 156 casos de mujeres en riesgo de feminicidio, según remisiones externas del Instituto Nacional de Medicina Legal y Ciencias Forenses, y remisiones internas de equipos de atención de la Secretaría Distrital de la Mujer.</t>
  </si>
  <si>
    <t xml:space="preserve">La estrategia de prevención del riesgo de feminicidio (Sistema Articulado de Alertas Tempranas-SAAT) entre enero y julio de 2023 hizo seguimiento socio jurídico y psicosocial a 1378 casos de mujeres en riesgo de feminicidio, según remisiones externas del Instituto Nacional de Medicina Legal y Ciencias Forenses, y remisiones internas de equipos de atención de la Secretaría Distrital de la Mujer. </t>
  </si>
  <si>
    <t>En julio de 2023, se articularon 8 espacios de coordinación interinstitucional a nivel local para la prevención del feminicidio en el marco de los Consejos Locales de Seguridad.</t>
  </si>
  <si>
    <t>Entre enero y julio de 2023, se articularon 64 espacios de coordinación interinstitucional para la prevención del feminicidio en el marco de los Consejos Distritales de Seguridad a nivel local y distrital.</t>
  </si>
  <si>
    <t xml:space="preserve">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 </t>
  </si>
  <si>
    <t>Con corte al mes de julio se dio cumplimiento a la operación de la Estrategia Casas Refugio a través del funcionamiento de 6 casas, 4 en la Modalidad de Atención Tradicional, 1 de la Modalidad Intermedia y 1 de la Modalidad Rural.</t>
  </si>
  <si>
    <t>En los meses de enero a julio se dio cumplimiento a la operación de la Estrategia Casas Refugio a través del funcionamiento de 6 casas, 4 en la Modalidad de Atención Tradicional, 1 de la Modalidad Intermedia y 1 de la Modalidad Rural. La Casa Refugio de la Modalidad Intermedia inció nuevamente operación bajo contrato No. 972 de 2023 con Acta de inicio del 10 de julio de 2023.</t>
  </si>
  <si>
    <t xml:space="preserve">Durante el mes de julio ingresaron un total de 94 personas nuevas en las Casas Refugio, de las cuales 40 fueron mujeres adultas víctimas de violencia y 54 niños, niñas y adolescentes. </t>
  </si>
  <si>
    <t>En julio se llevaron a cabo 13 espacios técnicos con las Alcaldías Locales donde se avanzó en el seguimiento de los temas estratégicos y compromisos de las segundas sesiones del año de los Consejos Locales de Seguridad para las Mujeres y  se realizó la retroalimentación a la ejeción de los Planes Locales de Seguridad para las Mujeres. De esta manera, se realizaron 6  sesiones del Consejo en las localidades de: Santa Fe, Fontibón, Suba, Engativá, Teusaquillo y La Candelaria , donde se posicionó la agenda concertada previamente relacionada con: i. Revisión de cifras de delitos de alto impacto contra las mujeres, ii. Acuerdos para la implementación y seguimiento al Plan de Seguridad para las Mujeres, iii. Seguimiento a acciones de prevención de violencias y riesgo de feminicidio en el marco de los proyectos de inversión local, iv. Análisis de riesgos, amenazas y hechos de violencias en contra de lideresas y defensoras de derechos humanos y v. Seguimiento a casos en riesgo de feminicidio. 
Así mismo, se realizaron 14 encuentros con las entidades locales para la retroalimentación de las estrategias de prevención de violencias contra las mujeres de los Planes Locales de Seguridad para las Mujeres, logrando su puesta en marcha y se realizaron  54 acciones de prevención de violencias contra las mujeres tanto en el espacio público como en el espacio privado, y para la prevención del delito de feminicidio en las localidades.</t>
  </si>
  <si>
    <t>Entre enero y julio se brindó acompañamiento técnico a las Alcaldías Locales a través de reuniones y mesas de trabajo a partir de las cuales se logró desarrollar las primeras sesiones del año de los Consejos Locales de Seguridad para las Mujeres , donde se adoptó la propuesta de agenda y temas estratégicos para la prevención de violencias contra las mujeres propuestos por la secretaría técnica a cargo de la SDMujer. Así mismo,  se avanzó en la realización de las segundas sesiones de los Consejos Locales de Seguridad para las Mujeres de Bosa, Usaquén, Chapinero, San Cristóbal, Usme, Tunjuelito, Kennedy, Barrios Unidos, Los mártires, Puente Aranda, Rafael Uribe U., Ciudad Bolívar, Santa Fe, Fontibón, Suba, Engativá, Teusaquillo, La Candelaria y Sumapaz, posicionando la línea técnica brindada por la Secretaría de la Mujer.
Así mismo, se realizaron 102 mesas para la concertación y seguimiento de los Planes Locales de Seguridad para las Mujeres dando como resultado su retroalimentación su puesta en marcha. Y se desarrollaron 327 acciones para la prevención de las violencias contra las mujeres tanto en el espacio público como en el espacio privado, y para la prevención del delito de feminicidio en las localidades.</t>
  </si>
  <si>
    <t>Logros: En julio se realizaron 13 espacios técnicos con las Alcaldías Locales de: Usaquén, Santa Fe, San Cristóbal, Usme, Tunjuelito, Bosa, Kennedy,  Engativá,  Los Mártires, Puente Aranda,  La Candelaria, RUU y Ciudad Bolívar  donde se hizo seguimiento a los compromisos establecidos en las sesiones de los Consejos Locales de Seguridad para las Mujeres, y se discutieron los temas para las segundas sesiones del año los cuales se programaron para mayo, junio y julio con base en la agenda propuesta desde la SDMujer.
De enero a julio se realizaron mesas de trabajo y reuniones con las Alcaldías Locales donde se brindaron elementos técnicos, operativos y estratégicos para el funcionamiento de los Consejos Locales de Seguridad para las Mujer y la concertación y puesta en marcha de los Planes Locales de Seguridad para las Mujeres. 
Beneficios: Se realizó la retroalimentación y puesta en marcha de la ejecución de las estrategias de los Planes Locales de Seguridad para las Mujeres con las Alcaldías y entidades Locales.
 No se presentaron retrasos.</t>
  </si>
  <si>
    <t>Logros: En julio se realizaron 14 encuentros con las entidades locales para la retroalimentación de los compromisos y estrategias de prevención de violencias contra las mujeres de los Planes Locales de Seguridad para las Mujeres de 
Usaquén, Santa Fe, San Cristóbal, Usme, Tunjuelito, Bosa, Kennedy, Fontibón, Los Mártires, Puente Aranda, La Candelaria, RUU, Ciudad Bolívar y Sumapaz.
De enero a julio se realizaron 102 reuniones con las entidades locales para la concertación de los Planes Locales de Seguridad para las Mujeres. Así, se logró la retroalimentación de las acciones para la prevención de las violencias en el espacio público y en el ámbito privado, y para la prevención del delito de feminicidio, y la puesta en marcha de éstos.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</si>
  <si>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julio se avanzó en el desarrollo de 54 acciones de prevención de violencias contra las mujeres tanto en el espacio público como en el espacio privado, y para la prevención del delito de feminicidio en las localidades. 
De enero a julio se realizaron 327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</si>
  <si>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Durante el mes de julio se adelantaron las siguientes acciones de prevención en el marco de la implementación del Sistema Sofia en las localidades: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Sensibilizaciones sobre el derecho a una vida libre de violencias en las Instituciones Educativas Distritales.
Jornadas territoriales de prevención de violencias en las UPZ priorizadas por delitos de alto impacto contra las mujeres y participación en jornadas Contigo en tu barrio y en las Manzanas de Cuidado.
Jornadas para la prevención de violencias contra las mujeres en el espacio y transporte público (Recorridos y sensibilización sectores de comercio) 
Festivales para la promoción de derechos como el Fiestón Lesbiarte y la Jornada "Yo Marcho Trans"
Sensibilizaciones sobre el derecho de las mujeres a una vida libre de violencias con empleadas de empresa privada, mujeres que realizan ASP, mujeres rurales y campesinas, , madres usuarias de servicios de jardines infantiles, mujeres cuidadoras y mujeres en procesos de reincorporación.
Recorrido nocturno de identificación y oferta de servicios para la eliminación de las violencias a mujeres que realizan ASP
Pre laboratorios para la construcción de iniciativas ciudadanas para la prevención de las violencias contra las mujeres y el feminicidio.
Ejercicios de sensibilización y difusión de la Ruta de atención a mujeres víctimas de violencias y en riesgo de feminicidio con Juntas de Acción Comunal y Organizaciones Juveniles.
Jornadas de conmemoración del día mundial contra la trata de personas
Jornadas de prevención de violencias en Centros Comerciales.</t>
  </si>
  <si>
    <t xml:space="preserve">En julio se realizaron 6  sesiones de los Consejos Locales de Seguridad para las Mujeres de  Santa Fe, Fontibón, Suba, Engativá, Teusaquillo y La Candelaria </t>
  </si>
  <si>
    <t>Se presentan retrasos en el desarrollo de la sesión de Antonio Nariño debido al cambio temporal del Alcalde Local.</t>
  </si>
  <si>
    <t>En julio se realizaron 14 encuentros con las entidades locales para la concertación y definición de los compromisos y estrategias de prevención de violencias contra las mujeres de los Planes Locales de Seguridad para las Mujeres de Usaquén, Santa Fe, San Cristóbal, Usme, Tunjuelito, Bosa, Kennedy, Fontibón, Los Mártires, Puente Aranda, La Candelaria, RUU, Ciudad Bolívar y Sumapaz.</t>
  </si>
  <si>
    <t>Entre enero y  julio se han realizado 102 mesas para la concertación y seguimiento de los Planes Locales de Seguridad para las Mujeres.</t>
  </si>
  <si>
    <t xml:space="preserve">En julio se avanzó en el desarrollo de 54 acciones de prevención de violencias contra las mujeres tanto en el espacio público como en el espacio privado y para la prevención del delito de feminicidio en las localidades. </t>
  </si>
  <si>
    <t xml:space="preserve">Entre enero y  julio se han realizado 327acciones para la prevención de las violencias contra las mujeres tanto en el espacio público como en el espacio privado y para la prevención del delito de feminicidio en las localidades. </t>
  </si>
  <si>
    <t xml:space="preserve">Con corte al mes de julio de los 6.599  incidentes contestados, gestionados y analizados por la AgenciaMuj, 4.404 fueron direccionados a equipos de la Secretaría Distrital de la Mujer para atención post-evento (2.467 direccionados específicamente a la Línea Púrpura Distrital)  y en urgencia-emergencia a través de la móvil mujer, recurso de despacho de la AgenciaMuj. </t>
  </si>
  <si>
    <t>Durante el mes de julio de los  965  incidentes contestados, gestionados y analizados por la AgenciaMuj, 641 fueron direccionados a equipos de la Secretaría Distrital de la Mujer para atención post-evento (311 direccionados específicamente a la Línea Púrpura Distrital)  y en urgencia-emergencia a través de la móvil mujer, recurso de despacho de la AgenciaMuj.</t>
  </si>
  <si>
    <t>Durante el mes de julio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</si>
  <si>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Desde enero y hasta julio las Duplas de Atención Psicosocial han atendido un total de 623 casos nuevos.</t>
  </si>
  <si>
    <t>Nombre: Diana Katherine Maldonado</t>
  </si>
  <si>
    <t>Logros: en julio de 2023, se articularon 8 espacios de coordinación interinstitucional para la prevención del feminicidio en el marco de los Consejos Locales de Seguridad como se describe a continuación:
(i) En julio de 2023, se articularon 8 espacios de coordinación interinstitucional para la prevención del feminicidio en el marco de las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57 casos de mujeres en riesgo de feminicidio y víctimas de violencias, en las localidades de: 
1. Usaquén
10. Engativá
18. Rafael Uribe Uribe
19. Ciudad Bolívar
4. San Cristóbal
5. Usme
8. Kennedy
9. Fontibón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realizó sesión directiva del Grupo de género y prevención del feminicidio del Consejo Distrital de Seguridad por retrasos en la convocatorio a cargo de la Secretaría Distrital de Seguridad, Convivencia y Justicia, quien lleva la secretaría técnica del espacio.
Alternativas: fortalecer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</si>
  <si>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 xml:space="preserve">Se presentan retrasos en el desarrollo de la sesión de Antonio Nariño debido al cambio temporal del Alcalde Local. La sesión quedó programada para el 28 de agosto.  </t>
  </si>
  <si>
    <t>En julio no se realizó sesión directiva del Grupo de género y prevención del feminicidio del Consejo Distrital de Seguridad por retrasos en la convocatorio a cargo de la Secretaría Distrital de Seguridad, Convivencia y Justicia, quien lleva la secretaría técnica del espacio. 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</si>
  <si>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 xml:space="preserve">Logros: Durante el mes de julio se recibieron 53 solicitudes de cupo (mujeres víctimas de violencia y personas a cargo) en el correo institucional de Casas Refugio, de las cuales se aceptaron y se realizaron los trámites de ingreso para 40 solicitudes al evidenciar que cumplían con los criterios, 9 resultaron en desistimiento de cupo y 4 no cumplieron con los criterios para el ingreso a Casa Refugio.
En el periodo de enero a julio se recibieron 430 solicitudes de cupo (mujeres víctimas de violencia y personas a cargo) en el correo institucional de Casas Refugio, de las cuales se aceptaron y se realizaron los trámites de ingreso para 353 solicitudes al evidenciar que cumplían con los criterios,  a través de 6 Casas Refugio; 61 resultaron en desistimiento de cupo para el ingreso a Casa Refugio y 16 no cumplieron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Retrasos: No se presentaron retrasos. </t>
  </si>
  <si>
    <t>En el marco de la gestión para la atención durante el mes de mayo se registraron un total de  cuarenta y ocho (48) seguimientos fallidos, los cuales se deben a la imposibilidad de contacto con las ciudadanas, el incumplimiento de los acuerdos de corresponsabilidad y la falta de voluntad para continuar con el acompañamiento.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</si>
  <si>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Entre los meses de febrero y  julio, el equipo de Enlaces Sofía en el marco de la implementación del sistema Sofia en las localidades, adelantó las siguientes acciones en las que participaron 19180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Jornada territorial de prevención de violencias en las UPZ priorizadas.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público.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mujeres que realizan ASP, madres usuarias de servicios de jardines infantiles, mujeres cuidadoras, mujeres en procesos de reincorporación, entre otras. 
Actividades de prevención de violencias y el reconocimiento del derecho de las mujeres a una vida libre de violencias en el marco de la conmemoración del 8 de marzo.
Jornadas de prevención y denuncia de las violencias contra las mujeres.
Jornadas de prevención de violencias en entornos escolares
Acciones de rechazo y prevención del delito de feminicidio
Jornadas de conmemoración del día de las madres y el día de las familias
Sensibilización sobre el derecho a una vida libre de violencias con ciudadanas pertenecientes a escuelas deportivas
Jornadas de conmemoración del derecho de las mujeres a la salud plena
Jornadas territoriales de prevención de violencias en las UPZ priorizadas por delitos de alto impacto contra las mujeres y participación en jornadas Contigo en tu barrio y en las Manzanas de Cuidado.
Jornadas para la prevención de violencias contra las mujeres en el espacio y transporte público (Recorridos y sensibilización sectores de comercio) 
Festivales para la promoción de derechos como el Fiestón Lesbiarte y la Jornada "Yo Marcho Trans"
Sensibilizaciones sobre el derecho de las mujeres a una vida libre de violencias con empleadas de empresa privada, mujeres que realizan ASP, mujeres en procesos de reincorporación.
Recorrido nocturno de identificación y oferta de servicios para la eliminación de las violencias a mujeres que realizan ASP
Pre laboratorios para la construcción de iniciativas ciudadanas para la prevención de las violencias contra las mujeres y el feminicidio.
Ejercicios de sensibilización y difusión de la Ruta de atención a mujeres víctimas de violencias y en riesgo de feminicidio con Juntas de Acción Comunal y Organizaciones Juveniles.
Jornadas de conmemoración del día mundial contra la trata de personas
Jornadas de prevención de violencias en Centros Comerciales.</t>
  </si>
  <si>
    <t xml:space="preserve">Entre enero y julio se completaron las dos primeras rondas la primera ronda de sesiones de los  Consejos Locales de Seguridad para las Mujeres en las 20 localidades del Distrito Capital y se dio inicio a la segunda ronda. </t>
  </si>
  <si>
    <t>En el segundo trimstre del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</si>
  <si>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 xml:space="preserve">En el segundo trimestre del 2023, el SAAT hizo seguimiento jurídico y psicosocial al 110 por ciento de los casos de mujeres valoradas en riesgo de feminicidio por el Instituto Nacional de Medicina Legal y Ciencias Forenses e identificadas por equipos internos de la Secretaría Distrital de la Mujer. </t>
  </si>
  <si>
    <t xml:space="preserve">Durante el primer semestre de 2023, el SAAT hizo seguimiento jurídico y psicosocial al 89 por ciento de los casos de mujeres valoradas en riesgo de feminicidio por el Instituto Nacional de Medicina Legal y Ciencias Forenses e identificadas por equipos internos de la Secretaría Distrital de la Mujer. </t>
  </si>
  <si>
    <t>Prog Compromisos</t>
  </si>
  <si>
    <t>Ejec Compromisos</t>
  </si>
  <si>
    <t>Prog Giros</t>
  </si>
  <si>
    <t>Ejec Giros</t>
  </si>
  <si>
    <t>Total reporte 
Reserva</t>
  </si>
  <si>
    <t>Total reporte 
Vigencia</t>
  </si>
  <si>
    <t>En el mes de julio se brindó acogida a 94 personas nuevas (mujeres víctimas de violencia y personas a cargo) que cumplieron los criterios de ingreso a las Casas Refugio, de las cuales 40 fueron mujeres adultas y adultas mayores, 9 adolescentes, 33 niñas y niños y 12 bebés. Bajo ese marco, en julio estuvieron acogidas un total de 250 personas en la Estrategia de Casas Refugio en sus tres Modalidades: Tradicional, Intermedia y Rural. 
En el periodo de enero a julio se brindó acogida a 788 personas nuevas (mujeres víctimas de violencia y personas a cargo) que cumplieron los criterios de ingreso a las Casas Refugio, de las cuales 358 son mujeres y mujeres adultas mayores, 34 adolescentes, 300 niñas y niños y 96 bebés. 
Beneficios: La acogida a mujeres víctimas de violencia y los miembros de sus sistemas familiares aportó a salvaguardar su vida e integridad personal y garantizó un proceso de atención integral que fomenta sus capacidades y oportunidades.
No se presentaron retrasos.</t>
  </si>
  <si>
    <t>Logros: Durante el mes de julio las Duplas de Atención Psicosocial realizaron atención inicial a 122 casos nuevos; de estos, 89 casos corresponden a casos recibidos durante el mismo mes y 33 a casos pendientes por atención en meses anteriores.  Se dio tramite oportuno a las 134 remisiones del mes de julio, garantizando la gestión para la atención a las mujeres con las que se logró contacto efectivo y quienes expresaron interés y voluntad en inciar el proceso de acompañamiento. Se mantuvo el promedio de caso nuevos recibidos durante el primer semestre del 2023; lo anterior se debe, posiblemente, a la ampliación de algunos servicios como la Estrategia de Hospitales y la solicitud de atención integral en casos remitidos por entidades del sector salud, Fiscalía y/o Comisarías de Familia.
Entre enero y julio las Duplas han recibido un total de 698 solicitudes de atención psicosocial. De esta cifra se ha logrado iniciar el proceso de orientación en 501 casos.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</si>
  <si>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Entre abril y julio, en el marco de la estrategia de prevención del feminicidio (desde la Estrategia Intersectorial para la Prevención y Atención de Víctimas de Violencia de Género con Énfasis en Violencia Sexual y Feminicidio (Estrategia en hospitales), se llevaron a cabo 52 sesiones o espacios con el sector salud, de las cuales 49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3 fueron jornadas de trabajo para la articulación con los nuevos servicios que desde el sector salud se están prestando, y balances de cierre de la vigencia 2022 y avance de la vigencia 2023.</t>
  </si>
  <si>
    <t xml:space="preserve">En 2023 en el marco de la estrategia de prevención del riesgo de feminicidio, el Sistema Articulado de Alertas Tempranas-SAAT hizo seguimiento socio jurídico y psicosocial a 1378 casos de mujeres en riesgo de feminicidio, según remisiones externas del Instituto Nacional de Medicina Legal y Ciencias Forenses, y remisiones internas de equipos de atención de la Secretaría Distrital de la Mujer. 
Así mismo, se articularon 64 espacios de coordinación interinstitucional para la prevención del feminicidio en el marco de los Consejos Distritales y Locales de Seguridad.
Desde la Estrategia Intersectorial para la Prevención y Atención de Víctimas de Violencia de Género con Énfasis en Violencia Sexual y Feminicidio -Estrategia en Hospitales entre abril y julio se han habilitado 6 IPS para la atención presencial  (USS Bosa, UMHES Meissen, UMHES Santa Clara, CES Suba - Simón Bolívar, UMHES La Víctoria y USS Kennedy) y 2 IPS que contaron con atención de manera remota (USS Vista Hermosa y UMHES Engativa Calle 80), a través de los cuales se han realizado 1657 atenciones de las cuales 976 corresponden a asesorías y 681 a orientaciones. Así mismo, se han adelantado 3 reuniones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y se han llevado a cabo 49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t>
  </si>
  <si>
    <t xml:space="preserve">En julio,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1 IPS  que contó con atención de manera remota (USS Vista Hermosa), a través de los cuales se realizaron 533 atenciones de las cuales 322 corresponden a asesorías y 211 a orientaciones. </t>
  </si>
  <si>
    <t>Logros: En julio,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1 IPS  que contó con atención de manera remota (USS Vista Hermosa), a través de los cuales se realizaron 533 atenciones de las cuales 322 corresponden a asesorías y 211 a orientaciones. 
Entre abril y julio, en el marco de la estrategia de prevención del feminicidio (desde la Estrategia Intersectorial para la Prevención y Atención de Víctimas de Violencia de Género con Énfasis en Violencia Sexual y Feminicidio - Estrategia en Hospitales) se habilitaron 6 IPS para la atención presencial  (USS Bosa, UMHES Meissen, UMHES Santa Clara, CES Suba - Simón Bolívar, UMHES La Víctoria y USS Kennedy) y 2 IPS  que contó con atención de manera remota (USS Vista Hermosa y UMHES Engativa Calle 80), a través de las cuales se realizaron 1657 atenciones de las cuales 976 corresponden a asesorías y 681 a orientaciones. 
Beneficios: Las mujeres que llegaron a los servicios de salud -principalmente de urgencias- de las 6 IPS Priorizadas hasta el momento (USS Bosa, UMHES Meissen, UMHES Santa Clara, CES Suba - Simón Bolívar, UMHES La Víctoria y USS Kennedy), y las mujeres que llegaron a IPS que aún no se encuentran priorizadas (USS Vista Hermosa, UMHES Engativa Calle 80)  buscando atención médica por hechos derivados de violencias en su contra, contaron con atención socio jurídica con enfoque de género de manera presencial y remota. Esto permitió facilitar su derecho al acceso de la administración de justicia, así como gestionar medidas que garantizaran su protección. 
No se presentaron retrasos.</t>
  </si>
  <si>
    <t>En julio en el marco de la estrategia de prevención del riesgo de feminicidio, el Sistema Articulado de Alertas Tempranas-SAAT hizo seguimiento socio jurídico y psicosocial a 156 casos de mujeres en riesgo de feminicidio, según remisiones externas del Instituto Nacional de Medicina Legal y Ciencias Forenses, y remisiones internas de equipos de atención de la Secretaría Distrital de la Mujer. Así mismo, se articularon 8 espacios de coordinación interinstitucional para la prevención del feminicidio en el marco de los Consejos Locales de Seguridad.
Desde la Estrategia Intersectorial para la Prevención y Atención de Víctimas de Violencia de Género con Énfasis en Violencia Sexual y Feminicidio -Estrategia en Hospitales en julio se habilitaron 6 IPS para la atención presencial  (USS Bosa, UMHES Meissen, UMHES Santa Clara, CES Suba - Simón Bolívar, UMHES La Víctoria y USS Kennedy ) y 1 IPS  que contó con atención de manera remota (USS Vista Hermosa), a través de los cuales se realizaron 533 atenciones de las cuales 322 corresponden a asesorías y 211 a orientaciones. Así mismo,  se llevaron a cabo 22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t>
  </si>
  <si>
    <t>En julio en el marco de la estrategia de prevención del feminicidio (desde la Estrategia Intersectorial para la Prevención y Atención de Víctimas de Violencia de Género con Énfasis en Violencia Sexual y Feminicidio (Estrategia en hospitales)) se realizaron 2.179 atenciones, de las cuales 322 corresponden a asesorías, 211 a orientaciones y 1.646 a seguimientos de ciudadanas que ya habían sido atendidas con anterioridad por la Estrategia en Hospitales.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</si>
</sst>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 #,##0;[Red]\-&quot;$&quot;\ #,##0"/>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0.000%"/>
  </numFmts>
  <fonts count="4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002060"/>
      <name val="Times New Roman"/>
      <family val="1"/>
    </font>
    <font>
      <sz val="9"/>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patternFill>
    </fill>
    <fill>
      <patternFill patternType="solid">
        <fgColor theme="9" tint="0.79998168889431442"/>
        <bgColor theme="9" tint="0.79998168889431442"/>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s>
  <cellStyleXfs count="34">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5" borderId="67" applyNumberFormat="0" applyFont="0" applyFill="0" applyAlignment="0"/>
    <xf numFmtId="0" fontId="23" fillId="5" borderId="68" applyNumberFormat="0" applyFont="0" applyFill="0" applyAlignment="0"/>
    <xf numFmtId="169" fontId="20" fillId="0" borderId="0" applyFont="0" applyFill="0" applyBorder="0" applyAlignment="0" applyProtection="0"/>
    <xf numFmtId="168"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5" fillId="6" borderId="0" applyNumberFormat="0" applyProtection="0">
      <alignment horizontal="left" wrapText="1" indent="4"/>
    </xf>
    <xf numFmtId="0" fontId="26" fillId="6" borderId="0" applyNumberFormat="0" applyProtection="0">
      <alignment horizontal="left" wrapText="1" indent="4"/>
    </xf>
    <xf numFmtId="0" fontId="24" fillId="4"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41" fontId="20" fillId="0" borderId="0" applyFont="0" applyFill="0" applyBorder="0" applyAlignment="0" applyProtection="0"/>
    <xf numFmtId="169" fontId="5" fillId="0" borderId="0" applyFont="0" applyFill="0" applyBorder="0" applyAlignment="0" applyProtection="0"/>
    <xf numFmtId="167"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7"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6" borderId="0" applyNumberFormat="0" applyBorder="0" applyProtection="0">
      <alignment horizontal="left" indent="1"/>
    </xf>
  </cellStyleXfs>
  <cellXfs count="652">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6" applyFont="1" applyFill="1" applyBorder="1" applyAlignment="1" applyProtection="1">
      <alignment horizontal="center" vertical="center" wrapText="1"/>
    </xf>
    <xf numFmtId="165" fontId="20" fillId="0" borderId="0" xfId="8"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8"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4"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4" applyFont="1" applyFill="1" applyBorder="1" applyAlignment="1">
      <alignment vertical="center"/>
    </xf>
    <xf numFmtId="49" fontId="32" fillId="0" borderId="2" xfId="14" applyNumberFormat="1" applyFont="1" applyFill="1" applyBorder="1" applyAlignment="1">
      <alignment vertical="center"/>
    </xf>
    <xf numFmtId="49" fontId="32" fillId="0" borderId="1" xfId="14"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8"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5" applyNumberFormat="1" applyFont="1" applyBorder="1" applyAlignment="1">
      <alignment vertical="center"/>
    </xf>
    <xf numFmtId="173" fontId="20" fillId="0" borderId="8" xfId="5" applyNumberFormat="1" applyFont="1" applyBorder="1" applyAlignment="1">
      <alignment vertical="center"/>
    </xf>
    <xf numFmtId="173" fontId="20" fillId="0" borderId="31" xfId="5" applyNumberFormat="1" applyFont="1" applyBorder="1" applyAlignment="1">
      <alignment vertical="center"/>
    </xf>
    <xf numFmtId="173" fontId="20" fillId="0" borderId="19" xfId="5" applyNumberFormat="1" applyFont="1" applyBorder="1" applyAlignment="1">
      <alignment vertical="center"/>
    </xf>
    <xf numFmtId="173" fontId="20" fillId="0" borderId="4" xfId="5" applyNumberFormat="1" applyFont="1" applyBorder="1" applyAlignment="1">
      <alignment vertical="center"/>
    </xf>
    <xf numFmtId="173" fontId="20" fillId="0" borderId="32" xfId="5" applyNumberFormat="1" applyFont="1" applyBorder="1" applyAlignment="1">
      <alignment vertical="center"/>
    </xf>
    <xf numFmtId="173" fontId="20" fillId="0" borderId="20" xfId="5"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8"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7" applyNumberFormat="1" applyFont="1" applyBorder="1" applyAlignment="1">
      <alignment vertical="center"/>
    </xf>
    <xf numFmtId="178" fontId="13" fillId="22" borderId="1" xfId="7"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173" fontId="12" fillId="0" borderId="10" xfId="5" applyNumberFormat="1" applyFont="1" applyFill="1" applyBorder="1" applyAlignment="1" applyProtection="1">
      <alignment horizontal="center" vertical="center" wrapText="1"/>
    </xf>
    <xf numFmtId="174" fontId="12" fillId="0" borderId="4" xfId="29" applyNumberFormat="1" applyFont="1" applyFill="1" applyBorder="1" applyAlignment="1" applyProtection="1">
      <alignment horizontal="center" vertical="center" wrapText="1"/>
      <protection locked="0"/>
    </xf>
    <xf numFmtId="174" fontId="12" fillId="0" borderId="10" xfId="28" applyNumberFormat="1" applyFont="1" applyFill="1" applyBorder="1" applyAlignment="1" applyProtection="1">
      <alignment horizontal="center" vertical="center" wrapText="1"/>
    </xf>
    <xf numFmtId="174" fontId="12" fillId="0" borderId="1" xfId="29" applyNumberFormat="1" applyFont="1" applyFill="1" applyBorder="1" applyAlignment="1" applyProtection="1">
      <alignment horizontal="center" vertical="center" wrapText="1"/>
      <protection locked="0"/>
    </xf>
    <xf numFmtId="9" fontId="32" fillId="0" borderId="1" xfId="0" applyNumberFormat="1" applyFont="1" applyBorder="1" applyAlignment="1">
      <alignment horizontal="center" vertical="center" wrapText="1"/>
    </xf>
    <xf numFmtId="9" fontId="32" fillId="0" borderId="1" xfId="0" applyNumberFormat="1" applyFont="1" applyBorder="1" applyAlignment="1">
      <alignment vertical="center" wrapText="1"/>
    </xf>
    <xf numFmtId="0" fontId="17" fillId="0" borderId="1" xfId="0" applyFont="1" applyBorder="1" applyAlignment="1">
      <alignment horizontal="center" vertical="center"/>
    </xf>
    <xf numFmtId="172" fontId="17" fillId="0" borderId="1" xfId="7" applyNumberFormat="1" applyFont="1" applyBorder="1" applyAlignment="1">
      <alignment vertical="center"/>
    </xf>
    <xf numFmtId="179" fontId="13" fillId="22" borderId="1" xfId="8" applyNumberFormat="1" applyFont="1" applyFill="1" applyBorder="1" applyAlignment="1">
      <alignment horizontal="center" vertical="center"/>
    </xf>
    <xf numFmtId="9" fontId="12" fillId="0" borderId="1" xfId="22" applyNumberFormat="1" applyFont="1" applyBorder="1" applyAlignment="1">
      <alignment horizontal="center" vertical="center" wrapText="1"/>
    </xf>
    <xf numFmtId="174" fontId="11" fillId="9" borderId="1" xfId="28" applyNumberFormat="1" applyFont="1" applyFill="1" applyBorder="1" applyAlignment="1" applyProtection="1">
      <alignment horizontal="center" vertical="center" wrapText="1"/>
      <protection locked="0"/>
    </xf>
    <xf numFmtId="174" fontId="11" fillId="9" borderId="2" xfId="28" applyNumberFormat="1" applyFont="1" applyFill="1" applyBorder="1" applyAlignment="1" applyProtection="1">
      <alignment horizontal="center" vertical="center" wrapText="1"/>
      <protection locked="0"/>
    </xf>
    <xf numFmtId="174" fontId="11" fillId="9" borderId="19" xfId="28" applyNumberFormat="1" applyFont="1" applyFill="1" applyBorder="1" applyAlignment="1" applyProtection="1">
      <alignment horizontal="center" vertical="center" wrapText="1"/>
      <protection locked="0"/>
    </xf>
    <xf numFmtId="174" fontId="11" fillId="9" borderId="21" xfId="28" applyNumberFormat="1" applyFont="1" applyFill="1" applyBorder="1" applyAlignment="1" applyProtection="1">
      <alignment horizontal="center" vertical="center" wrapText="1"/>
      <protection locked="0"/>
    </xf>
    <xf numFmtId="0" fontId="11" fillId="9" borderId="19" xfId="28" applyNumberFormat="1" applyFont="1" applyFill="1" applyBorder="1" applyAlignment="1" applyProtection="1">
      <alignment horizontal="center" vertical="center" wrapText="1"/>
    </xf>
    <xf numFmtId="0"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vertical="center" wrapText="1"/>
    </xf>
    <xf numFmtId="174" fontId="12" fillId="0" borderId="2" xfId="22" applyNumberFormat="1" applyFont="1" applyBorder="1" applyAlignment="1">
      <alignment horizontal="center" vertical="center" wrapText="1"/>
    </xf>
    <xf numFmtId="174" fontId="12" fillId="0" borderId="21" xfId="22" applyNumberFormat="1" applyFont="1" applyBorder="1" applyAlignment="1">
      <alignment horizontal="center" vertical="center" wrapText="1"/>
    </xf>
    <xf numFmtId="174" fontId="11" fillId="9" borderId="19" xfId="30"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horizontal="center" vertical="center" wrapText="1"/>
    </xf>
    <xf numFmtId="173" fontId="12" fillId="9" borderId="19" xfId="5" applyNumberFormat="1" applyFont="1" applyFill="1" applyBorder="1" applyAlignment="1" applyProtection="1">
      <alignment horizontal="center" vertical="center" wrapText="1"/>
    </xf>
    <xf numFmtId="174" fontId="12" fillId="0" borderId="19" xfId="22" applyNumberFormat="1" applyFont="1" applyBorder="1" applyAlignment="1">
      <alignment horizontal="center" vertical="center" wrapText="1"/>
    </xf>
    <xf numFmtId="173" fontId="12" fillId="9" borderId="19" xfId="28" applyNumberFormat="1" applyFont="1" applyFill="1" applyBorder="1" applyAlignment="1" applyProtection="1">
      <alignment horizontal="center" vertical="center" wrapText="1"/>
    </xf>
    <xf numFmtId="9" fontId="32" fillId="0" borderId="1" xfId="0" applyNumberFormat="1" applyFont="1" applyBorder="1" applyAlignment="1">
      <alignment horizontal="center" vertical="center"/>
    </xf>
    <xf numFmtId="9" fontId="32" fillId="0" borderId="1" xfId="28" applyFont="1" applyBorder="1" applyAlignment="1">
      <alignment horizontal="center" vertical="center"/>
    </xf>
    <xf numFmtId="9" fontId="32" fillId="0" borderId="0" xfId="28" applyFont="1" applyAlignment="1">
      <alignment horizontal="center" vertical="center"/>
    </xf>
    <xf numFmtId="0" fontId="11" fillId="0" borderId="1" xfId="0" applyFont="1" applyBorder="1" applyAlignment="1">
      <alignment vertical="center" wrapText="1"/>
    </xf>
    <xf numFmtId="173" fontId="20" fillId="0" borderId="8" xfId="5" applyNumberFormat="1" applyFont="1" applyFill="1" applyBorder="1" applyAlignment="1">
      <alignment vertical="center"/>
    </xf>
    <xf numFmtId="168" fontId="32" fillId="0" borderId="1" xfId="6" applyFont="1" applyFill="1" applyBorder="1" applyAlignment="1">
      <alignment horizontal="center" vertical="center" wrapText="1"/>
    </xf>
    <xf numFmtId="9" fontId="32" fillId="0" borderId="1" xfId="28" applyFont="1" applyFill="1" applyBorder="1" applyAlignment="1">
      <alignment horizontal="center" vertical="center"/>
    </xf>
    <xf numFmtId="9" fontId="11" fillId="0" borderId="1" xfId="28" applyFont="1" applyFill="1" applyBorder="1" applyAlignment="1">
      <alignment horizontal="center" vertical="center"/>
    </xf>
    <xf numFmtId="173" fontId="20" fillId="0" borderId="4" xfId="5" applyNumberFormat="1" applyFont="1" applyFill="1" applyBorder="1" applyAlignment="1">
      <alignment vertical="center"/>
    </xf>
    <xf numFmtId="173" fontId="20" fillId="0" borderId="32" xfId="5" applyNumberFormat="1" applyFont="1" applyFill="1" applyBorder="1" applyAlignment="1">
      <alignment vertical="center"/>
    </xf>
    <xf numFmtId="173" fontId="20" fillId="0" borderId="1" xfId="5" applyNumberFormat="1" applyFont="1" applyFill="1" applyBorder="1" applyAlignment="1">
      <alignment vertical="center"/>
    </xf>
    <xf numFmtId="173" fontId="20" fillId="0" borderId="19" xfId="5" applyNumberFormat="1" applyFont="1" applyFill="1" applyBorder="1" applyAlignment="1">
      <alignment vertical="center"/>
    </xf>
    <xf numFmtId="173" fontId="20" fillId="0" borderId="31" xfId="5" applyNumberFormat="1" applyFont="1" applyFill="1" applyBorder="1" applyAlignment="1">
      <alignment vertical="center"/>
    </xf>
    <xf numFmtId="0" fontId="20" fillId="0" borderId="9" xfId="28" applyNumberFormat="1" applyFont="1" applyBorder="1" applyAlignment="1">
      <alignment vertical="center"/>
    </xf>
    <xf numFmtId="0" fontId="17" fillId="0" borderId="1" xfId="0" applyFont="1" applyBorder="1" applyAlignment="1">
      <alignment horizontal="center" vertical="center" wrapText="1"/>
    </xf>
    <xf numFmtId="9" fontId="11" fillId="0" borderId="1" xfId="28" applyFont="1" applyBorder="1" applyAlignment="1">
      <alignment vertical="center" wrapText="1"/>
    </xf>
    <xf numFmtId="9" fontId="11" fillId="0" borderId="1" xfId="28" applyFont="1" applyFill="1" applyBorder="1" applyAlignment="1">
      <alignment vertical="center" wrapText="1"/>
    </xf>
    <xf numFmtId="0" fontId="11" fillId="0" borderId="1" xfId="0" applyFont="1" applyBorder="1" applyAlignment="1">
      <alignment horizontal="center" vertical="center"/>
    </xf>
    <xf numFmtId="0" fontId="11" fillId="0" borderId="1" xfId="28" applyNumberFormat="1" applyFont="1" applyBorder="1" applyAlignment="1">
      <alignment vertical="center" wrapText="1"/>
    </xf>
    <xf numFmtId="9" fontId="32" fillId="0" borderId="1" xfId="28" applyFont="1" applyFill="1" applyBorder="1" applyAlignment="1">
      <alignment vertical="center" wrapText="1"/>
    </xf>
    <xf numFmtId="0" fontId="41" fillId="0" borderId="1" xfId="0" applyFont="1" applyBorder="1" applyAlignment="1">
      <alignment vertical="center" wrapText="1"/>
    </xf>
    <xf numFmtId="179" fontId="32" fillId="0" borderId="0" xfId="0" applyNumberFormat="1" applyFont="1" applyAlignment="1">
      <alignment vertical="center"/>
    </xf>
    <xf numFmtId="6" fontId="32" fillId="0" borderId="0" xfId="0" applyNumberFormat="1" applyFont="1" applyAlignment="1">
      <alignment vertical="center"/>
    </xf>
    <xf numFmtId="180" fontId="20" fillId="0" borderId="0" xfId="28" applyNumberFormat="1" applyFont="1" applyBorder="1" applyAlignment="1">
      <alignment vertical="center"/>
    </xf>
    <xf numFmtId="169" fontId="32" fillId="0" borderId="0" xfId="5" applyFont="1" applyAlignment="1">
      <alignment vertical="center"/>
    </xf>
    <xf numFmtId="0" fontId="11" fillId="0" borderId="1" xfId="28" applyNumberFormat="1" applyFont="1" applyFill="1" applyBorder="1" applyAlignment="1">
      <alignment vertical="center" wrapText="1"/>
    </xf>
    <xf numFmtId="9" fontId="11" fillId="0" borderId="1" xfId="28" applyFont="1" applyFill="1" applyBorder="1" applyAlignment="1">
      <alignment horizontal="justify" vertical="center" wrapText="1"/>
    </xf>
    <xf numFmtId="173" fontId="32" fillId="0" borderId="32" xfId="5" applyNumberFormat="1" applyFont="1" applyBorder="1" applyAlignment="1">
      <alignment vertical="center"/>
    </xf>
    <xf numFmtId="173" fontId="32" fillId="0" borderId="4" xfId="5" applyNumberFormat="1" applyFont="1" applyBorder="1" applyAlignment="1">
      <alignment vertical="center"/>
    </xf>
    <xf numFmtId="173" fontId="32" fillId="0" borderId="1" xfId="5" applyNumberFormat="1" applyFont="1" applyFill="1" applyBorder="1" applyAlignment="1">
      <alignment vertical="center"/>
    </xf>
    <xf numFmtId="173" fontId="32" fillId="0" borderId="4" xfId="5" applyNumberFormat="1" applyFont="1" applyFill="1" applyBorder="1" applyAlignment="1">
      <alignment vertical="center"/>
    </xf>
    <xf numFmtId="173" fontId="32" fillId="0" borderId="20" xfId="5" applyNumberFormat="1" applyFont="1" applyBorder="1" applyAlignment="1">
      <alignment vertical="center"/>
    </xf>
    <xf numFmtId="173" fontId="32" fillId="0" borderId="32" xfId="5" applyNumberFormat="1" applyFont="1" applyFill="1" applyBorder="1" applyAlignment="1">
      <alignment vertical="center"/>
    </xf>
    <xf numFmtId="9" fontId="32" fillId="0" borderId="34" xfId="28" applyFont="1" applyBorder="1" applyAlignment="1">
      <alignment vertical="center"/>
    </xf>
    <xf numFmtId="173" fontId="32" fillId="0" borderId="8" xfId="5" applyNumberFormat="1" applyFont="1" applyBorder="1" applyAlignment="1">
      <alignment vertical="center"/>
    </xf>
    <xf numFmtId="173" fontId="32" fillId="0" borderId="1" xfId="5" applyNumberFormat="1" applyFont="1" applyBorder="1" applyAlignment="1">
      <alignment vertical="center"/>
    </xf>
    <xf numFmtId="9" fontId="32" fillId="0" borderId="9" xfId="28" applyFont="1" applyBorder="1" applyAlignment="1">
      <alignment vertical="center"/>
    </xf>
    <xf numFmtId="173" fontId="32" fillId="0" borderId="8" xfId="5" applyNumberFormat="1" applyFont="1" applyFill="1" applyBorder="1" applyAlignment="1">
      <alignment vertical="center"/>
    </xf>
    <xf numFmtId="173" fontId="32" fillId="0" borderId="31" xfId="5" applyNumberFormat="1" applyFont="1" applyBorder="1" applyAlignment="1">
      <alignment vertical="center"/>
    </xf>
    <xf numFmtId="173" fontId="32" fillId="0" borderId="19" xfId="5" applyNumberFormat="1" applyFont="1" applyBorder="1" applyAlignment="1">
      <alignment vertical="center"/>
    </xf>
    <xf numFmtId="173" fontId="32" fillId="0" borderId="19" xfId="5" applyNumberFormat="1" applyFont="1" applyFill="1" applyBorder="1" applyAlignment="1">
      <alignment vertical="center"/>
    </xf>
    <xf numFmtId="9" fontId="32" fillId="0" borderId="21" xfId="28" applyFont="1" applyBorder="1" applyAlignment="1">
      <alignment vertical="center"/>
    </xf>
    <xf numFmtId="173" fontId="32" fillId="0" borderId="31" xfId="5" applyNumberFormat="1" applyFont="1" applyFill="1" applyBorder="1" applyAlignment="1">
      <alignment vertical="center"/>
    </xf>
    <xf numFmtId="9" fontId="32" fillId="0" borderId="33" xfId="28" applyFont="1" applyBorder="1" applyAlignment="1">
      <alignment vertical="center"/>
    </xf>
    <xf numFmtId="9" fontId="0" fillId="0" borderId="0" xfId="28" applyFont="1" applyAlignment="1">
      <alignment vertical="center"/>
    </xf>
    <xf numFmtId="9" fontId="42" fillId="0" borderId="1" xfId="28" applyFont="1" applyFill="1" applyBorder="1" applyAlignment="1">
      <alignment vertical="center" wrapText="1"/>
    </xf>
    <xf numFmtId="0" fontId="27" fillId="0" borderId="0" xfId="0" applyFont="1" applyAlignment="1">
      <alignment vertical="center"/>
    </xf>
    <xf numFmtId="0" fontId="16" fillId="0" borderId="0" xfId="22" applyFont="1" applyAlignment="1">
      <alignment vertical="center" wrapText="1"/>
    </xf>
    <xf numFmtId="165" fontId="20" fillId="0" borderId="0" xfId="8" applyFont="1" applyFill="1" applyAlignment="1">
      <alignment vertical="center"/>
    </xf>
    <xf numFmtId="165" fontId="31" fillId="0" borderId="0" xfId="8" applyFont="1" applyFill="1" applyAlignment="1">
      <alignment vertical="center"/>
    </xf>
    <xf numFmtId="176" fontId="21" fillId="0" borderId="0" xfId="7" applyNumberFormat="1" applyFont="1" applyBorder="1" applyAlignment="1">
      <alignment horizontal="center" vertical="center"/>
    </xf>
    <xf numFmtId="176" fontId="21" fillId="0" borderId="0" xfId="0" applyNumberFormat="1" applyFont="1" applyAlignment="1">
      <alignment vertical="center"/>
    </xf>
    <xf numFmtId="0" fontId="21" fillId="0" borderId="0" xfId="0" applyFont="1" applyAlignment="1">
      <alignment vertical="center"/>
    </xf>
    <xf numFmtId="176" fontId="21" fillId="0" borderId="0" xfId="0" applyNumberFormat="1" applyFont="1" applyAlignment="1">
      <alignment horizontal="center" vertical="center"/>
    </xf>
    <xf numFmtId="0" fontId="21" fillId="0" borderId="0" xfId="0" applyFont="1" applyAlignment="1">
      <alignment horizontal="center" vertical="center"/>
    </xf>
    <xf numFmtId="176" fontId="21" fillId="0" borderId="0" xfId="7" applyNumberFormat="1" applyFont="1" applyBorder="1" applyAlignment="1">
      <alignment horizontal="center" vertical="center" wrapText="1"/>
    </xf>
    <xf numFmtId="0" fontId="21" fillId="0" borderId="0" xfId="0" applyFont="1" applyAlignment="1">
      <alignment horizontal="center" vertical="center" wrapText="1"/>
    </xf>
    <xf numFmtId="176" fontId="21" fillId="0" borderId="0" xfId="7" applyNumberFormat="1" applyFont="1" applyFill="1" applyBorder="1" applyAlignment="1">
      <alignment horizontal="center" vertical="center"/>
    </xf>
    <xf numFmtId="173" fontId="21" fillId="0" borderId="0" xfId="0" applyNumberFormat="1" applyFont="1" applyAlignment="1">
      <alignment horizontal="center" vertical="center"/>
    </xf>
    <xf numFmtId="2" fontId="11" fillId="0" borderId="18" xfId="22" applyNumberFormat="1" applyFont="1" applyBorder="1" applyAlignment="1">
      <alignment horizontal="left" vertical="center" wrapText="1"/>
    </xf>
    <xf numFmtId="2" fontId="11" fillId="0" borderId="41" xfId="22" applyNumberFormat="1" applyFont="1" applyBorder="1" applyAlignment="1">
      <alignment horizontal="left" vertical="center" wrapText="1"/>
    </xf>
    <xf numFmtId="9" fontId="11" fillId="0" borderId="10" xfId="28" applyFont="1" applyFill="1" applyBorder="1" applyAlignment="1" applyProtection="1">
      <alignment horizontal="center" vertical="center" wrapText="1"/>
    </xf>
    <xf numFmtId="9" fontId="11" fillId="0" borderId="42" xfId="28" applyFont="1" applyFill="1" applyBorder="1" applyAlignment="1" applyProtection="1">
      <alignment horizontal="center" vertical="center" wrapText="1"/>
    </xf>
    <xf numFmtId="9" fontId="11"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2" fontId="11" fillId="0" borderId="8" xfId="22" applyNumberFormat="1" applyFont="1" applyBorder="1" applyAlignment="1">
      <alignment horizontal="left" vertical="center" wrapText="1"/>
    </xf>
    <xf numFmtId="9" fontId="11" fillId="0" borderId="35" xfId="28" applyFont="1" applyFill="1" applyBorder="1" applyAlignment="1" applyProtection="1">
      <alignment horizontal="center" vertical="center" wrapText="1"/>
    </xf>
    <xf numFmtId="9" fontId="11" fillId="0" borderId="4" xfId="28" applyFont="1" applyFill="1" applyBorder="1" applyAlignment="1" applyProtection="1">
      <alignment horizontal="center" vertical="center" wrapText="1"/>
    </xf>
    <xf numFmtId="9" fontId="11"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0" fontId="12" fillId="19" borderId="15" xfId="22" applyFont="1" applyFill="1" applyBorder="1" applyAlignment="1">
      <alignment horizontal="left" vertical="center" wrapText="1"/>
    </xf>
    <xf numFmtId="0" fontId="12" fillId="20" borderId="44"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0" borderId="18" xfId="22" applyFont="1" applyBorder="1" applyAlignment="1">
      <alignment horizontal="left" vertical="center" wrapText="1"/>
    </xf>
    <xf numFmtId="0" fontId="12" fillId="0" borderId="41" xfId="22" applyFont="1" applyBorder="1" applyAlignment="1">
      <alignment horizontal="left" vertical="center" wrapText="1"/>
    </xf>
    <xf numFmtId="9" fontId="12" fillId="0" borderId="10" xfId="22" applyNumberFormat="1" applyFont="1" applyBorder="1" applyAlignment="1">
      <alignment horizontal="center" vertical="center" wrapText="1"/>
    </xf>
    <xf numFmtId="0" fontId="12" fillId="0" borderId="42" xfId="22" applyFont="1" applyBorder="1" applyAlignment="1">
      <alignment horizontal="center" vertical="center" wrapText="1"/>
    </xf>
    <xf numFmtId="9" fontId="11" fillId="0" borderId="38" xfId="30" applyFont="1" applyFill="1" applyBorder="1" applyAlignment="1" applyProtection="1">
      <alignment vertical="center" wrapText="1"/>
    </xf>
    <xf numFmtId="9" fontId="11" fillId="0" borderId="0" xfId="30" applyFont="1" applyFill="1" applyBorder="1" applyAlignment="1" applyProtection="1">
      <alignment vertical="center" wrapText="1"/>
    </xf>
    <xf numFmtId="9" fontId="11" fillId="0" borderId="24" xfId="30" applyFont="1" applyFill="1" applyBorder="1" applyAlignment="1" applyProtection="1">
      <alignment vertical="center" wrapText="1"/>
    </xf>
    <xf numFmtId="9" fontId="11" fillId="0" borderId="39" xfId="30" applyFont="1" applyFill="1" applyBorder="1" applyAlignment="1" applyProtection="1">
      <alignment vertical="center" wrapText="1"/>
    </xf>
    <xf numFmtId="9" fontId="11" fillId="0" borderId="15" xfId="30" applyFont="1" applyFill="1" applyBorder="1" applyAlignment="1" applyProtection="1">
      <alignment vertical="center" wrapText="1"/>
    </xf>
    <xf numFmtId="9" fontId="11" fillId="0" borderId="40" xfId="30" applyFont="1" applyFill="1" applyBorder="1" applyAlignment="1" applyProtection="1">
      <alignment vertical="center" wrapText="1"/>
    </xf>
    <xf numFmtId="9" fontId="11" fillId="0" borderId="36" xfId="30" applyFont="1" applyFill="1" applyBorder="1" applyAlignment="1" applyProtection="1">
      <alignment vertical="center" wrapText="1"/>
    </xf>
    <xf numFmtId="9" fontId="11" fillId="0" borderId="22" xfId="30" applyFont="1" applyFill="1" applyBorder="1" applyAlignment="1" applyProtection="1">
      <alignment vertical="center" wrapText="1"/>
    </xf>
    <xf numFmtId="9" fontId="11" fillId="0" borderId="23" xfId="30" applyFont="1" applyFill="1" applyBorder="1" applyAlignment="1" applyProtection="1">
      <alignment vertical="center" wrapText="1"/>
    </xf>
    <xf numFmtId="9" fontId="11" fillId="0" borderId="14" xfId="30" applyFont="1" applyFill="1" applyBorder="1" applyAlignment="1" applyProtection="1">
      <alignment vertical="center" wrapText="1"/>
    </xf>
    <xf numFmtId="9" fontId="11" fillId="0" borderId="16" xfId="30" applyFont="1" applyFill="1" applyBorder="1" applyAlignment="1" applyProtection="1">
      <alignment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0" borderId="44"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62" xfId="22" applyFont="1" applyBorder="1" applyAlignment="1">
      <alignment horizontal="center" vertical="center" wrapText="1"/>
    </xf>
    <xf numFmtId="0" fontId="12" fillId="20" borderId="50" xfId="22" applyFont="1" applyFill="1" applyBorder="1" applyAlignment="1">
      <alignment horizontal="left" vertical="center" wrapText="1"/>
    </xf>
    <xf numFmtId="0" fontId="12" fillId="20" borderId="51" xfId="22" applyFont="1" applyFill="1" applyBorder="1" applyAlignment="1">
      <alignment horizontal="left" vertical="center" wrapText="1"/>
    </xf>
    <xf numFmtId="0" fontId="11" fillId="0" borderId="50" xfId="22" applyFont="1" applyBorder="1" applyAlignment="1">
      <alignment horizontal="center" vertical="center" wrapText="1"/>
    </xf>
    <xf numFmtId="0" fontId="11" fillId="0" borderId="52" xfId="22" applyFont="1" applyBorder="1" applyAlignment="1">
      <alignment horizontal="center" vertical="center" wrapText="1"/>
    </xf>
    <xf numFmtId="0" fontId="11" fillId="0" borderId="51" xfId="22" applyFont="1" applyBorder="1" applyAlignment="1">
      <alignment horizontal="center" vertical="center" wrapText="1"/>
    </xf>
    <xf numFmtId="9" fontId="12" fillId="0" borderId="50" xfId="22" applyNumberFormat="1" applyFont="1" applyBorder="1" applyAlignment="1">
      <alignment horizontal="center" vertical="center" wrapText="1"/>
    </xf>
    <xf numFmtId="9" fontId="12" fillId="0" borderId="51" xfId="22" applyNumberFormat="1" applyFont="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3" fontId="12" fillId="0" borderId="50" xfId="5" applyNumberFormat="1" applyFont="1" applyFill="1" applyBorder="1" applyAlignment="1" applyProtection="1">
      <alignment horizontal="center" vertical="center" wrapText="1"/>
    </xf>
    <xf numFmtId="173" fontId="12" fillId="0" borderId="51" xfId="5" applyNumberFormat="1" applyFont="1" applyFill="1" applyBorder="1" applyAlignment="1" applyProtection="1">
      <alignment horizontal="center"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12" fillId="20" borderId="5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5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12" fillId="0" borderId="5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52" xfId="22" applyFont="1" applyBorder="1" applyAlignment="1">
      <alignment horizontal="center" vertical="center" wrapText="1"/>
    </xf>
    <xf numFmtId="0" fontId="15" fillId="0" borderId="51"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1" fillId="0" borderId="5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61" xfId="0" applyFont="1" applyBorder="1" applyAlignment="1">
      <alignment horizontal="left" vertical="center" wrapText="1"/>
    </xf>
    <xf numFmtId="0" fontId="19" fillId="0" borderId="46" xfId="0" applyFont="1" applyBorder="1" applyAlignment="1">
      <alignment horizontal="left" vertical="center" wrapText="1"/>
    </xf>
    <xf numFmtId="0" fontId="19" fillId="0" borderId="62"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19" borderId="44" xfId="22" applyFont="1" applyFill="1" applyBorder="1" applyAlignment="1">
      <alignment horizontal="center" vertical="center" wrapText="1"/>
    </xf>
    <xf numFmtId="0" fontId="12" fillId="19" borderId="61"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62" xfId="22" applyFont="1" applyFill="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39" fillId="0" borderId="63"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37" fillId="0" borderId="56"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7" xfId="0" applyFont="1" applyBorder="1" applyAlignment="1">
      <alignment horizontal="center" vertical="center"/>
    </xf>
    <xf numFmtId="0" fontId="37" fillId="0" borderId="16" xfId="0" applyFont="1"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31" fillId="0" borderId="53" xfId="0" applyFont="1" applyBorder="1" applyAlignment="1">
      <alignment horizontal="center" vertical="center" wrapText="1"/>
    </xf>
    <xf numFmtId="0" fontId="31" fillId="0" borderId="26" xfId="0" applyFont="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0"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1" xfId="22" applyFont="1" applyBorder="1" applyAlignment="1">
      <alignment horizontal="center" vertical="center" wrapText="1"/>
    </xf>
    <xf numFmtId="0" fontId="31" fillId="0" borderId="64" xfId="0" applyFont="1" applyBorder="1" applyAlignment="1">
      <alignment horizontal="center" vertical="center" wrapText="1"/>
    </xf>
    <xf numFmtId="0" fontId="31" fillId="0" borderId="49" xfId="0" applyFont="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19" borderId="0" xfId="22" applyFont="1" applyFill="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39"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40" xfId="30" applyFont="1" applyFill="1" applyBorder="1" applyAlignment="1" applyProtection="1">
      <alignment horizontal="center" vertical="center" wrapText="1"/>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43"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19" borderId="54"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63" xfId="17" applyNumberFormat="1" applyFont="1" applyFill="1" applyBorder="1" applyAlignment="1" applyProtection="1">
      <alignment horizontal="center" vertical="center" wrapText="1"/>
    </xf>
    <xf numFmtId="0" fontId="12" fillId="19" borderId="53"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62" xfId="0" applyFont="1" applyBorder="1" applyAlignment="1">
      <alignment horizontal="left" vertical="center" wrapText="1"/>
    </xf>
    <xf numFmtId="0" fontId="12" fillId="0" borderId="5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7" fillId="0" borderId="56" xfId="0" applyFont="1" applyBorder="1" applyAlignment="1">
      <alignment horizontal="center" vertical="center"/>
    </xf>
    <xf numFmtId="0" fontId="12" fillId="20" borderId="56"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34" fillId="0" borderId="63"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42" xfId="22" applyNumberFormat="1" applyFont="1" applyBorder="1" applyAlignment="1">
      <alignment horizontal="center" vertical="center" wrapText="1"/>
    </xf>
    <xf numFmtId="9" fontId="33" fillId="0" borderId="39"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12" fillId="20" borderId="3" xfId="22" applyFont="1" applyFill="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26" xfId="22" applyFont="1" applyBorder="1" applyAlignment="1">
      <alignment horizontal="center"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0" fontId="12" fillId="0" borderId="10"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36"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0" xfId="30" applyFont="1" applyFill="1" applyBorder="1" applyAlignment="1" applyProtection="1">
      <alignment horizontal="left" vertical="center" wrapText="1"/>
    </xf>
    <xf numFmtId="9" fontId="11" fillId="0" borderId="38"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37" xfId="30" applyFont="1" applyFill="1" applyBorder="1" applyAlignment="1" applyProtection="1">
      <alignment horizontal="left" vertical="center" wrapText="1"/>
    </xf>
    <xf numFmtId="9" fontId="11" fillId="0" borderId="16" xfId="30" applyFont="1" applyFill="1" applyBorder="1" applyAlignment="1" applyProtection="1">
      <alignment horizontal="left" vertical="center" wrapText="1"/>
    </xf>
    <xf numFmtId="2" fontId="11" fillId="0" borderId="31" xfId="22" applyNumberFormat="1" applyFont="1" applyBorder="1" applyAlignment="1">
      <alignment vertical="center" wrapText="1"/>
    </xf>
    <xf numFmtId="9" fontId="12" fillId="0" borderId="50" xfId="28" applyFont="1" applyFill="1" applyBorder="1" applyAlignment="1" applyProtection="1">
      <alignment horizontal="center" vertical="center" wrapText="1"/>
    </xf>
    <xf numFmtId="9" fontId="12" fillId="0" borderId="51" xfId="28" applyFont="1" applyFill="1" applyBorder="1" applyAlignment="1" applyProtection="1">
      <alignment horizontal="center" vertical="center" wrapText="1"/>
    </xf>
    <xf numFmtId="9" fontId="11" fillId="0" borderId="0" xfId="30" applyFont="1" applyFill="1" applyBorder="1" applyAlignment="1" applyProtection="1">
      <alignment horizontal="left" vertical="center"/>
    </xf>
    <xf numFmtId="9" fontId="11" fillId="0" borderId="24" xfId="30" applyFont="1" applyFill="1" applyBorder="1" applyAlignment="1" applyProtection="1">
      <alignment horizontal="left" vertical="center"/>
    </xf>
    <xf numFmtId="9" fontId="11" fillId="0" borderId="39" xfId="30" applyFont="1" applyFill="1" applyBorder="1" applyAlignment="1" applyProtection="1">
      <alignment horizontal="left" vertical="center"/>
    </xf>
    <xf numFmtId="9" fontId="11" fillId="0" borderId="15" xfId="30" applyFont="1" applyFill="1" applyBorder="1" applyAlignment="1" applyProtection="1">
      <alignment horizontal="left" vertical="center"/>
    </xf>
    <xf numFmtId="9" fontId="11" fillId="0" borderId="40" xfId="30" applyFont="1" applyFill="1" applyBorder="1" applyAlignment="1" applyProtection="1">
      <alignment horizontal="left" vertical="center"/>
    </xf>
    <xf numFmtId="9" fontId="11" fillId="0" borderId="36" xfId="22" applyNumberFormat="1" applyFont="1" applyBorder="1" applyAlignment="1">
      <alignment vertical="center" wrapText="1"/>
    </xf>
    <xf numFmtId="9" fontId="11" fillId="0" borderId="22" xfId="22" applyNumberFormat="1" applyFont="1" applyBorder="1" applyAlignment="1">
      <alignment vertical="center" wrapText="1"/>
    </xf>
    <xf numFmtId="9" fontId="11" fillId="0" borderId="37" xfId="22" applyNumberFormat="1" applyFont="1" applyBorder="1" applyAlignment="1">
      <alignment vertical="center" wrapText="1"/>
    </xf>
    <xf numFmtId="9" fontId="11" fillId="0" borderId="39" xfId="22" applyNumberFormat="1" applyFont="1" applyBorder="1" applyAlignment="1">
      <alignment vertical="center" wrapText="1"/>
    </xf>
    <xf numFmtId="9" fontId="11" fillId="0" borderId="15" xfId="22" applyNumberFormat="1" applyFont="1" applyBorder="1" applyAlignment="1">
      <alignment vertical="center" wrapText="1"/>
    </xf>
    <xf numFmtId="9" fontId="11" fillId="0" borderId="16" xfId="22" applyNumberFormat="1" applyFont="1" applyBorder="1" applyAlignment="1">
      <alignment vertical="center" wrapText="1"/>
    </xf>
    <xf numFmtId="9" fontId="11" fillId="0" borderId="38" xfId="22" applyNumberFormat="1" applyFont="1" applyBorder="1" applyAlignment="1">
      <alignment vertical="center" wrapText="1"/>
    </xf>
    <xf numFmtId="9" fontId="11" fillId="0" borderId="0" xfId="22" applyNumberFormat="1" applyFont="1" applyAlignment="1">
      <alignment vertical="center" wrapText="1"/>
    </xf>
    <xf numFmtId="9" fontId="11" fillId="0" borderId="14" xfId="22" applyNumberFormat="1" applyFont="1" applyBorder="1" applyAlignment="1">
      <alignment vertical="center" wrapText="1"/>
    </xf>
    <xf numFmtId="0" fontId="27" fillId="0" borderId="41" xfId="0" applyFont="1" applyBorder="1" applyAlignment="1">
      <alignment vertical="center" wrapText="1"/>
    </xf>
    <xf numFmtId="0" fontId="11" fillId="0" borderId="2" xfId="22" applyFont="1" applyBorder="1" applyAlignment="1">
      <alignment horizontal="left" vertical="center" wrapText="1"/>
    </xf>
    <xf numFmtId="0" fontId="11" fillId="0" borderId="43" xfId="22" applyFont="1" applyBorder="1" applyAlignment="1">
      <alignment horizontal="left" vertical="center" wrapText="1"/>
    </xf>
    <xf numFmtId="0" fontId="11" fillId="0" borderId="26" xfId="22" applyFont="1" applyBorder="1" applyAlignment="1">
      <alignment horizontal="left" vertical="center" wrapText="1"/>
    </xf>
    <xf numFmtId="0" fontId="0" fillId="0" borderId="41" xfId="0" applyBorder="1" applyAlignment="1">
      <alignment horizontal="left" vertical="center" wrapText="1"/>
    </xf>
    <xf numFmtId="0" fontId="11" fillId="25" borderId="2" xfId="0" applyFont="1" applyFill="1" applyBorder="1" applyAlignment="1">
      <alignment horizontal="left" vertical="center" wrapText="1"/>
    </xf>
    <xf numFmtId="0" fontId="11" fillId="25" borderId="43" xfId="0" applyFont="1" applyFill="1" applyBorder="1" applyAlignment="1">
      <alignment horizontal="left" vertical="center" wrapText="1"/>
    </xf>
    <xf numFmtId="0" fontId="11" fillId="25" borderId="26" xfId="0" applyFont="1" applyFill="1" applyBorder="1" applyAlignment="1">
      <alignment horizontal="left" vertical="center" wrapText="1"/>
    </xf>
    <xf numFmtId="9" fontId="11" fillId="0" borderId="1" xfId="30" applyFont="1" applyFill="1" applyBorder="1" applyAlignment="1" applyProtection="1">
      <alignment horizontal="left" vertical="center" wrapText="1"/>
    </xf>
    <xf numFmtId="9" fontId="32" fillId="0" borderId="1" xfId="30" applyFont="1" applyFill="1" applyBorder="1" applyAlignment="1" applyProtection="1">
      <alignment horizontal="left" vertical="center" wrapText="1"/>
    </xf>
    <xf numFmtId="9" fontId="11" fillId="0" borderId="20" xfId="22" applyNumberFormat="1" applyFont="1" applyBorder="1" applyAlignment="1">
      <alignment vertical="center" wrapText="1"/>
    </xf>
    <xf numFmtId="9" fontId="11" fillId="0" borderId="3" xfId="22" applyNumberFormat="1" applyFont="1" applyBorder="1" applyAlignment="1">
      <alignment vertical="center" wrapText="1"/>
    </xf>
    <xf numFmtId="9" fontId="11" fillId="0" borderId="7" xfId="22" applyNumberFormat="1" applyFont="1" applyBorder="1" applyAlignment="1">
      <alignment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3"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12" fillId="19" borderId="1" xfId="22" applyFont="1" applyFill="1" applyBorder="1" applyAlignment="1">
      <alignment horizontal="left" vertical="center" wrapText="1"/>
    </xf>
    <xf numFmtId="0" fontId="12" fillId="23" borderId="1" xfId="22" applyFont="1" applyFill="1" applyBorder="1" applyAlignment="1">
      <alignment horizontal="center" vertical="center" wrapText="1"/>
    </xf>
    <xf numFmtId="0" fontId="34" fillId="9" borderId="2" xfId="0" applyFont="1" applyFill="1" applyBorder="1" applyAlignment="1">
      <alignment horizontal="left" vertical="center"/>
    </xf>
    <xf numFmtId="0" fontId="34" fillId="9" borderId="43"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3" xfId="0" applyFont="1" applyBorder="1" applyAlignment="1">
      <alignment horizontal="center" vertical="center"/>
    </xf>
    <xf numFmtId="0" fontId="32" fillId="0" borderId="5" xfId="0" applyFont="1" applyBorder="1" applyAlignment="1">
      <alignment horizontal="center" vertical="center"/>
    </xf>
    <xf numFmtId="0" fontId="34" fillId="9" borderId="2" xfId="0" applyFont="1" applyFill="1" applyBorder="1" applyAlignment="1">
      <alignment horizontal="center" vertical="center" wrapText="1"/>
    </xf>
    <xf numFmtId="0" fontId="34" fillId="9" borderId="43"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2" fillId="0" borderId="2" xfId="0" applyFont="1" applyBorder="1" applyAlignment="1">
      <alignment horizontal="center" vertical="center"/>
    </xf>
    <xf numFmtId="0" fontId="34" fillId="9" borderId="2" xfId="0" applyFont="1" applyFill="1" applyBorder="1" applyAlignment="1">
      <alignment horizontal="center" vertical="center"/>
    </xf>
    <xf numFmtId="0" fontId="34" fillId="9" borderId="43" xfId="0" applyFont="1" applyFill="1" applyBorder="1" applyAlignment="1">
      <alignment horizontal="center" vertical="center"/>
    </xf>
    <xf numFmtId="0" fontId="34" fillId="9" borderId="5" xfId="0" applyFont="1" applyFill="1" applyBorder="1" applyAlignment="1">
      <alignment horizontal="center" vertical="center"/>
    </xf>
    <xf numFmtId="0" fontId="34" fillId="23" borderId="1" xfId="22" applyFont="1" applyFill="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4" fillId="0" borderId="1" xfId="0" applyFont="1" applyBorder="1" applyAlignment="1">
      <alignment horizontal="center"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43" xfId="0" applyFont="1" applyFill="1" applyBorder="1" applyAlignment="1">
      <alignment horizontal="center" vertical="center" wrapText="1"/>
    </xf>
    <xf numFmtId="0" fontId="12" fillId="9" borderId="2" xfId="0" applyFont="1" applyFill="1" applyBorder="1" applyAlignment="1">
      <alignment horizontal="left" vertical="center" wrapText="1"/>
    </xf>
    <xf numFmtId="0" fontId="12" fillId="9" borderId="43"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4" applyFont="1" applyFill="1" applyBorder="1" applyAlignment="1">
      <alignment horizontal="left" vertical="center"/>
    </xf>
    <xf numFmtId="41" fontId="32" fillId="0" borderId="38" xfId="14" applyFont="1" applyFill="1" applyBorder="1" applyAlignment="1">
      <alignment horizontal="left" vertical="center"/>
    </xf>
    <xf numFmtId="41" fontId="32" fillId="0" borderId="20" xfId="14" applyFont="1" applyFill="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9" xr:uid="{00000000-0005-0000-0000-000008000000}"/>
    <cellStyle name="Encabezado 2" xfId="10" xr:uid="{00000000-0005-0000-0000-000009000000}"/>
    <cellStyle name="Énfasis6 2" xfId="11" xr:uid="{00000000-0005-0000-0000-00000A000000}"/>
    <cellStyle name="Fecha" xfId="12" xr:uid="{00000000-0005-0000-0000-00000B000000}"/>
    <cellStyle name="HeaderStyle" xfId="13" xr:uid="{00000000-0005-0000-0000-00000C000000}"/>
    <cellStyle name="Millares" xfId="5" builtinId="3"/>
    <cellStyle name="Millares [0]" xfId="6" builtinId="6"/>
    <cellStyle name="Millares [0] 2" xfId="14" xr:uid="{00000000-0005-0000-0000-00000D000000}"/>
    <cellStyle name="Millares 2" xfId="15" xr:uid="{00000000-0005-0000-0000-00000E000000}"/>
    <cellStyle name="Moneda" xfId="7" builtinId="4"/>
    <cellStyle name="Moneda [0]" xfId="8"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2869" name="Picture 47">
          <a:extLst>
            <a:ext uri="{FF2B5EF4-FFF2-40B4-BE49-F238E27FC236}">
              <a16:creationId xmlns:a16="http://schemas.microsoft.com/office/drawing/2014/main" id="{00F5EBA7-F5EC-E5A9-8E07-FFCB1A29E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0857" name="Picture 47">
          <a:extLst>
            <a:ext uri="{FF2B5EF4-FFF2-40B4-BE49-F238E27FC236}">
              <a16:creationId xmlns:a16="http://schemas.microsoft.com/office/drawing/2014/main" id="{28A1ABED-3CB2-39AE-8093-34CFA5656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1638" name="Picture 47">
          <a:extLst>
            <a:ext uri="{FF2B5EF4-FFF2-40B4-BE49-F238E27FC236}">
              <a16:creationId xmlns:a16="http://schemas.microsoft.com/office/drawing/2014/main" id="{2568BBF4-A4B3-30A1-8F7B-B545E6DAE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3692" name="Picture 47">
          <a:extLst>
            <a:ext uri="{FF2B5EF4-FFF2-40B4-BE49-F238E27FC236}">
              <a16:creationId xmlns:a16="http://schemas.microsoft.com/office/drawing/2014/main" id="{94201F8C-54EE-72BE-02B4-33D76889B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4712" name="Picture 47">
          <a:extLst>
            <a:ext uri="{FF2B5EF4-FFF2-40B4-BE49-F238E27FC236}">
              <a16:creationId xmlns:a16="http://schemas.microsoft.com/office/drawing/2014/main" id="{AF6E9887-ACAE-7184-EA13-23AD1CB7D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5743" name="Picture 47">
          <a:extLst>
            <a:ext uri="{FF2B5EF4-FFF2-40B4-BE49-F238E27FC236}">
              <a16:creationId xmlns:a16="http://schemas.microsoft.com/office/drawing/2014/main" id="{51C7C842-4716-7EDA-B470-38BDF740A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6762" name="Picture 47">
          <a:extLst>
            <a:ext uri="{FF2B5EF4-FFF2-40B4-BE49-F238E27FC236}">
              <a16:creationId xmlns:a16="http://schemas.microsoft.com/office/drawing/2014/main" id="{C1B39E8F-D9F6-60B2-21BC-B5CCE074A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7785" name="Picture 47">
          <a:extLst>
            <a:ext uri="{FF2B5EF4-FFF2-40B4-BE49-F238E27FC236}">
              <a16:creationId xmlns:a16="http://schemas.microsoft.com/office/drawing/2014/main" id="{8DF82718-81D6-FD8B-B79E-EC50EE5CB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8811" name="Picture 47">
          <a:extLst>
            <a:ext uri="{FF2B5EF4-FFF2-40B4-BE49-F238E27FC236}">
              <a16:creationId xmlns:a16="http://schemas.microsoft.com/office/drawing/2014/main" id="{B54D5C5F-222E-0C85-B43E-6F6136A50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9834" name="Picture 47">
          <a:extLst>
            <a:ext uri="{FF2B5EF4-FFF2-40B4-BE49-F238E27FC236}">
              <a16:creationId xmlns:a16="http://schemas.microsoft.com/office/drawing/2014/main" id="{9DBC0B76-0F92-11D8-475E-7AF97B047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P43"/>
  <sheetViews>
    <sheetView showGridLines="0" topLeftCell="A10" zoomScale="60" zoomScaleNormal="60" workbookViewId="0">
      <selection activeCell="AH31" sqref="AH3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4.28515625" style="50" customWidth="1"/>
    <col min="16" max="16" width="26.28515625" style="50" customWidth="1"/>
    <col min="17" max="19" width="18.140625" style="50" customWidth="1"/>
    <col min="20" max="20" width="20.5703125" style="50" customWidth="1"/>
    <col min="21" max="27" width="18.140625" style="50" customWidth="1"/>
    <col min="28" max="28" width="22.7109375" style="50" customWidth="1"/>
    <col min="29" max="29" width="19" style="50" customWidth="1"/>
    <col min="30" max="30" width="19.42578125" style="50" customWidth="1"/>
    <col min="31" max="31" width="19.42578125" customWidth="1"/>
    <col min="32" max="32" width="24.5703125" style="50" customWidth="1"/>
    <col min="33" max="33" width="22.85546875" style="50" customWidth="1"/>
    <col min="34" max="34" width="18.42578125" style="50" bestFit="1" customWidth="1"/>
    <col min="35" max="35" width="8.42578125" style="50" customWidth="1"/>
    <col min="36" max="36" width="18.42578125" style="50" bestFit="1" customWidth="1"/>
    <col min="37" max="37" width="5.7109375" style="50" customWidth="1"/>
    <col min="38" max="38" width="18.42578125" style="50" bestFit="1" customWidth="1"/>
    <col min="39" max="39" width="4.7109375" style="50" customWidth="1"/>
    <col min="40" max="40" width="23" style="50" bestFit="1" customWidth="1"/>
    <col min="41" max="41" width="10.85546875" style="50"/>
    <col min="42" max="42" width="18.42578125" style="50" bestFit="1" customWidth="1"/>
    <col min="43" max="43" width="16.140625" style="50" customWidth="1"/>
    <col min="44" max="16384" width="10.85546875" style="50"/>
  </cols>
  <sheetData>
    <row r="1" spans="1:30" ht="32.25" customHeight="1" thickBot="1" x14ac:dyDescent="0.3">
      <c r="A1" s="392"/>
      <c r="B1" s="395"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1</v>
      </c>
      <c r="AC1" s="399"/>
      <c r="AD1" s="400"/>
    </row>
    <row r="2" spans="1:30" ht="30.75" customHeight="1" thickBot="1" x14ac:dyDescent="0.3">
      <c r="A2" s="393"/>
      <c r="B2" s="395" t="s">
        <v>2</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3</v>
      </c>
      <c r="AC2" s="402"/>
      <c r="AD2" s="403"/>
    </row>
    <row r="3" spans="1:30" ht="24" customHeight="1" x14ac:dyDescent="0.25">
      <c r="A3" s="393"/>
      <c r="B3" s="338" t="s">
        <v>4</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401" t="s">
        <v>5</v>
      </c>
      <c r="AC3" s="402"/>
      <c r="AD3" s="403"/>
    </row>
    <row r="4" spans="1:30" ht="21.95" customHeight="1" thickBot="1" x14ac:dyDescent="0.3">
      <c r="A4" s="394"/>
      <c r="B4" s="408"/>
      <c r="C4" s="409"/>
      <c r="D4" s="409"/>
      <c r="E4" s="409"/>
      <c r="F4" s="409"/>
      <c r="G4" s="409"/>
      <c r="H4" s="409"/>
      <c r="I4" s="409"/>
      <c r="J4" s="409"/>
      <c r="K4" s="409"/>
      <c r="L4" s="409"/>
      <c r="M4" s="409"/>
      <c r="N4" s="409"/>
      <c r="O4" s="409"/>
      <c r="P4" s="409"/>
      <c r="Q4" s="409"/>
      <c r="R4" s="409"/>
      <c r="S4" s="409"/>
      <c r="T4" s="409"/>
      <c r="U4" s="409"/>
      <c r="V4" s="409"/>
      <c r="W4" s="409"/>
      <c r="X4" s="409"/>
      <c r="Y4" s="409"/>
      <c r="Z4" s="409"/>
      <c r="AA4" s="410"/>
      <c r="AB4" s="411" t="s">
        <v>6</v>
      </c>
      <c r="AC4" s="412"/>
      <c r="AD4" s="413"/>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2" t="s">
        <v>7</v>
      </c>
      <c r="B7" s="363"/>
      <c r="C7" s="368" t="s">
        <v>35</v>
      </c>
      <c r="D7" s="362" t="s">
        <v>9</v>
      </c>
      <c r="E7" s="414"/>
      <c r="F7" s="414"/>
      <c r="G7" s="414"/>
      <c r="H7" s="363"/>
      <c r="I7" s="417">
        <v>45146</v>
      </c>
      <c r="J7" s="418"/>
      <c r="K7" s="362" t="s">
        <v>10</v>
      </c>
      <c r="L7" s="363"/>
      <c r="M7" s="432" t="s">
        <v>11</v>
      </c>
      <c r="N7" s="433"/>
      <c r="O7" s="423"/>
      <c r="P7" s="424"/>
      <c r="Q7" s="54"/>
      <c r="R7" s="54"/>
      <c r="S7" s="54"/>
      <c r="T7" s="54"/>
      <c r="U7" s="54"/>
      <c r="V7" s="54"/>
      <c r="W7" s="54"/>
      <c r="X7" s="54"/>
      <c r="Y7" s="54"/>
      <c r="Z7" s="55"/>
      <c r="AA7" s="54"/>
      <c r="AB7" s="54"/>
      <c r="AC7" s="60"/>
      <c r="AD7" s="61"/>
    </row>
    <row r="8" spans="1:30" x14ac:dyDescent="0.25">
      <c r="A8" s="364"/>
      <c r="B8" s="365"/>
      <c r="C8" s="369"/>
      <c r="D8" s="364"/>
      <c r="E8" s="415"/>
      <c r="F8" s="415"/>
      <c r="G8" s="415"/>
      <c r="H8" s="365"/>
      <c r="I8" s="419"/>
      <c r="J8" s="420"/>
      <c r="K8" s="364"/>
      <c r="L8" s="365"/>
      <c r="M8" s="425" t="s">
        <v>12</v>
      </c>
      <c r="N8" s="426"/>
      <c r="O8" s="356"/>
      <c r="P8" s="357"/>
      <c r="Q8" s="54"/>
      <c r="R8" s="54"/>
      <c r="S8" s="54"/>
      <c r="T8" s="54"/>
      <c r="U8" s="54"/>
      <c r="V8" s="54"/>
      <c r="W8" s="54"/>
      <c r="X8" s="54"/>
      <c r="Y8" s="54"/>
      <c r="Z8" s="55"/>
      <c r="AA8" s="54"/>
      <c r="AB8" s="54"/>
      <c r="AC8" s="60"/>
      <c r="AD8" s="61"/>
    </row>
    <row r="9" spans="1:30" ht="15.75" thickBot="1" x14ac:dyDescent="0.3">
      <c r="A9" s="366"/>
      <c r="B9" s="367"/>
      <c r="C9" s="370"/>
      <c r="D9" s="366"/>
      <c r="E9" s="416"/>
      <c r="F9" s="416"/>
      <c r="G9" s="416"/>
      <c r="H9" s="367"/>
      <c r="I9" s="421"/>
      <c r="J9" s="422"/>
      <c r="K9" s="366"/>
      <c r="L9" s="367"/>
      <c r="M9" s="358" t="s">
        <v>13</v>
      </c>
      <c r="N9" s="359"/>
      <c r="O9" s="360" t="s">
        <v>14</v>
      </c>
      <c r="P9" s="36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62" t="s">
        <v>15</v>
      </c>
      <c r="B11" s="363"/>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64"/>
      <c r="B12" s="365"/>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66"/>
      <c r="B13" s="36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41" t="s">
        <v>17</v>
      </c>
      <c r="B15" s="342"/>
      <c r="C15" s="380" t="s">
        <v>18</v>
      </c>
      <c r="D15" s="381"/>
      <c r="E15" s="381"/>
      <c r="F15" s="381"/>
      <c r="G15" s="381"/>
      <c r="H15" s="381"/>
      <c r="I15" s="381"/>
      <c r="J15" s="381"/>
      <c r="K15" s="382"/>
      <c r="L15" s="348" t="s">
        <v>19</v>
      </c>
      <c r="M15" s="349"/>
      <c r="N15" s="349"/>
      <c r="O15" s="349"/>
      <c r="P15" s="349"/>
      <c r="Q15" s="350"/>
      <c r="R15" s="383" t="s">
        <v>20</v>
      </c>
      <c r="S15" s="384"/>
      <c r="T15" s="384"/>
      <c r="U15" s="384"/>
      <c r="V15" s="384"/>
      <c r="W15" s="384"/>
      <c r="X15" s="385"/>
      <c r="Y15" s="348" t="s">
        <v>21</v>
      </c>
      <c r="Z15" s="350"/>
      <c r="AA15" s="429" t="s">
        <v>22</v>
      </c>
      <c r="AB15" s="430"/>
      <c r="AC15" s="430"/>
      <c r="AD15" s="431"/>
    </row>
    <row r="16" spans="1:30" ht="9" customHeight="1" thickBot="1" x14ac:dyDescent="0.3">
      <c r="A16" s="59"/>
      <c r="B16" s="54"/>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73"/>
      <c r="AD16" s="74"/>
    </row>
    <row r="17" spans="1:42" s="76" customFormat="1" ht="37.5" customHeight="1" thickBot="1" x14ac:dyDescent="0.3">
      <c r="A17" s="341" t="s">
        <v>23</v>
      </c>
      <c r="B17" s="342"/>
      <c r="C17" s="343" t="s">
        <v>24</v>
      </c>
      <c r="D17" s="344"/>
      <c r="E17" s="344"/>
      <c r="F17" s="344"/>
      <c r="G17" s="344"/>
      <c r="H17" s="344"/>
      <c r="I17" s="344"/>
      <c r="J17" s="344"/>
      <c r="K17" s="344"/>
      <c r="L17" s="344"/>
      <c r="M17" s="344"/>
      <c r="N17" s="344"/>
      <c r="O17" s="344"/>
      <c r="P17" s="344"/>
      <c r="Q17" s="345"/>
      <c r="R17" s="348" t="s">
        <v>25</v>
      </c>
      <c r="S17" s="349"/>
      <c r="T17" s="349"/>
      <c r="U17" s="349"/>
      <c r="V17" s="350"/>
      <c r="W17" s="354">
        <v>28000</v>
      </c>
      <c r="X17" s="355"/>
      <c r="Y17" s="349" t="s">
        <v>26</v>
      </c>
      <c r="Z17" s="349"/>
      <c r="AA17" s="349"/>
      <c r="AB17" s="350"/>
      <c r="AC17" s="346">
        <v>0.1</v>
      </c>
      <c r="AD17" s="347"/>
      <c r="AE17"/>
      <c r="AH17" s="274"/>
    </row>
    <row r="18" spans="1:42"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2" ht="32.1" customHeight="1" thickBot="1" x14ac:dyDescent="0.3">
      <c r="A19" s="348" t="s">
        <v>27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50"/>
      <c r="AF19" s="278"/>
      <c r="AG19" s="278"/>
      <c r="AH19" s="279"/>
    </row>
    <row r="20" spans="1:42" ht="32.1" customHeight="1" thickBot="1" x14ac:dyDescent="0.3">
      <c r="A20" s="82"/>
      <c r="B20" s="60"/>
      <c r="C20" s="351" t="s">
        <v>28</v>
      </c>
      <c r="D20" s="352"/>
      <c r="E20" s="352"/>
      <c r="F20" s="352"/>
      <c r="G20" s="352"/>
      <c r="H20" s="352"/>
      <c r="I20" s="352"/>
      <c r="J20" s="352"/>
      <c r="K20" s="352"/>
      <c r="L20" s="352"/>
      <c r="M20" s="352"/>
      <c r="N20" s="352"/>
      <c r="O20" s="352"/>
      <c r="P20" s="353"/>
      <c r="Q20" s="434" t="s">
        <v>29</v>
      </c>
      <c r="R20" s="435"/>
      <c r="S20" s="435"/>
      <c r="T20" s="435"/>
      <c r="U20" s="435"/>
      <c r="V20" s="435"/>
      <c r="W20" s="435"/>
      <c r="X20" s="435"/>
      <c r="Y20" s="435"/>
      <c r="Z20" s="435"/>
      <c r="AA20" s="435"/>
      <c r="AB20" s="435"/>
      <c r="AC20" s="435"/>
      <c r="AD20" s="436"/>
      <c r="AF20" s="280"/>
      <c r="AG20" s="280"/>
      <c r="AH20" s="281"/>
    </row>
    <row r="21" spans="1:42"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F21" s="277"/>
      <c r="AG21" s="282" t="s">
        <v>761</v>
      </c>
      <c r="AH21" s="283" t="s">
        <v>762</v>
      </c>
    </row>
    <row r="22" spans="1:42" ht="32.1" customHeight="1" x14ac:dyDescent="0.25">
      <c r="A22" s="304" t="s">
        <v>43</v>
      </c>
      <c r="B22" s="309"/>
      <c r="C22" s="179">
        <v>2830340561</v>
      </c>
      <c r="D22" s="178"/>
      <c r="E22" s="178"/>
      <c r="F22" s="178"/>
      <c r="G22" s="178"/>
      <c r="H22" s="178"/>
      <c r="I22" s="178"/>
      <c r="J22" s="178"/>
      <c r="K22" s="178"/>
      <c r="L22" s="178"/>
      <c r="M22" s="178"/>
      <c r="N22" s="178"/>
      <c r="O22" s="235">
        <f>SUM(C22:N22)</f>
        <v>2830340561</v>
      </c>
      <c r="P22" s="180"/>
      <c r="Q22" s="179"/>
      <c r="R22" s="178"/>
      <c r="S22" s="178"/>
      <c r="T22" s="178">
        <v>7060000000</v>
      </c>
      <c r="U22" s="178">
        <v>1566535781</v>
      </c>
      <c r="V22" s="178"/>
      <c r="W22" s="178"/>
      <c r="X22" s="178"/>
      <c r="Y22" s="178"/>
      <c r="Z22" s="178"/>
      <c r="AA22" s="178"/>
      <c r="AB22" s="178"/>
      <c r="AC22" s="235">
        <f>SUM(Q22:AB22)</f>
        <v>8626535781</v>
      </c>
      <c r="AD22" s="184"/>
      <c r="AF22" s="284" t="s">
        <v>757</v>
      </c>
      <c r="AG22" s="284">
        <f>+O22+'Meta 2 SEGUIMIENTO LPD'!O22+'Meta 3 OPERAR CR'!O22+'Meta 4 ATENCION CR'!O22+'Meta 5 FORTALECER SOFIA '!O22+'Meta 6 ESTRATEGIA PREVENCION'!O22+'Meta 7 CLS'!O22+'Meta 8 PROTOCOLO TP'!O22+'Meta 9 ATENCIONES DUPLAS'!O22</f>
        <v>5839231591.1445255</v>
      </c>
      <c r="AH22" s="285">
        <f>+AC22+'Meta 2 SEGUIMIENTO LPD'!AC22+'Meta 3 OPERAR CR'!AC22+'Meta 4 ATENCION CR'!AC22+'Meta 5 FORTALECER SOFIA '!AC22+'Meta 6 ESTRATEGIA PREVENCION'!AC22+'Meta 7 CLS'!AC22+'Meta 8 PROTOCOLO TP'!AC22+'Meta 9 ATENCIONES DUPLAS'!AC22</f>
        <v>30660658000.125</v>
      </c>
      <c r="AI22" s="273"/>
    </row>
    <row r="23" spans="1:42" ht="32.1" customHeight="1" x14ac:dyDescent="0.25">
      <c r="A23" s="305" t="s">
        <v>44</v>
      </c>
      <c r="B23" s="312"/>
      <c r="C23" s="175">
        <f>+C22</f>
        <v>2830340561</v>
      </c>
      <c r="D23" s="174">
        <v>0</v>
      </c>
      <c r="E23" s="174">
        <v>0</v>
      </c>
      <c r="F23" s="174">
        <v>0</v>
      </c>
      <c r="G23" s="174">
        <v>0</v>
      </c>
      <c r="H23" s="174">
        <v>0</v>
      </c>
      <c r="I23" s="174"/>
      <c r="J23" s="174"/>
      <c r="K23" s="174"/>
      <c r="L23" s="174"/>
      <c r="M23" s="174"/>
      <c r="N23" s="174"/>
      <c r="O23" s="237">
        <f>SUM(C23:N23)</f>
        <v>2830340561</v>
      </c>
      <c r="P23" s="182">
        <f>+O23/O22</f>
        <v>1</v>
      </c>
      <c r="Q23" s="175">
        <v>0</v>
      </c>
      <c r="R23" s="174">
        <v>0</v>
      </c>
      <c r="S23" s="174">
        <v>1566499115</v>
      </c>
      <c r="T23" s="174">
        <v>0</v>
      </c>
      <c r="U23" s="174">
        <v>7060036666</v>
      </c>
      <c r="V23" s="174"/>
      <c r="W23" s="174"/>
      <c r="X23" s="174"/>
      <c r="Y23" s="174"/>
      <c r="Z23" s="174"/>
      <c r="AA23" s="174"/>
      <c r="AB23" s="174"/>
      <c r="AC23" s="237">
        <f>SUM(Q23:AB23)</f>
        <v>8626535781</v>
      </c>
      <c r="AD23" s="182">
        <f>+AC23/AC22</f>
        <v>1</v>
      </c>
      <c r="AF23" s="284" t="s">
        <v>758</v>
      </c>
      <c r="AG23" s="284">
        <f>+O23+'Meta 2 SEGUIMIENTO LPD'!O23+'Meta 3 OPERAR CR'!O23+'Meta 4 ATENCION CR'!O23+'Meta 5 FORTALECER SOFIA '!O23+'Meta 6 ESTRATEGIA PREVENCION'!O23+'Meta 7 CLS'!O23+'Meta 8 PROTOCOLO TP'!O23+'Meta 9 ATENCIONES DUPLAS'!O23</f>
        <v>5839231591.1445255</v>
      </c>
      <c r="AH23" s="285">
        <f>+AC23+'Meta 2 SEGUIMIENTO LPD'!AC23+'Meta 3 OPERAR CR'!AC23+'Meta 4 ATENCION CR'!AC23+'Meta 5 FORTALECER SOFIA '!AC23+'Meta 6 ESTRATEGIA PREVENCION'!AC23+'Meta 7 CLS'!AC23+'Meta 8 PROTOCOLO TP'!AC23+'Meta 9 ATENCIONES DUPLAS'!AC23</f>
        <v>29532147976</v>
      </c>
      <c r="AI23" s="273"/>
    </row>
    <row r="24" spans="1:42" ht="32.1" customHeight="1" x14ac:dyDescent="0.25">
      <c r="A24" s="305" t="s">
        <v>45</v>
      </c>
      <c r="B24" s="312"/>
      <c r="C24" s="175"/>
      <c r="D24" s="174">
        <v>1380100934</v>
      </c>
      <c r="E24" s="174">
        <v>690050467</v>
      </c>
      <c r="F24" s="174">
        <v>754810980</v>
      </c>
      <c r="G24" s="174"/>
      <c r="H24" s="174"/>
      <c r="I24" s="174"/>
      <c r="J24" s="174"/>
      <c r="K24" s="174">
        <v>5378180</v>
      </c>
      <c r="L24" s="174"/>
      <c r="M24" s="174"/>
      <c r="N24" s="174"/>
      <c r="O24" s="237">
        <f>SUM(C24:N24)</f>
        <v>2830340561</v>
      </c>
      <c r="P24" s="180"/>
      <c r="Q24" s="175"/>
      <c r="R24" s="174"/>
      <c r="S24" s="174"/>
      <c r="T24" s="174">
        <v>760000000</v>
      </c>
      <c r="U24" s="174">
        <v>895816973</v>
      </c>
      <c r="V24" s="174">
        <v>895816973</v>
      </c>
      <c r="W24" s="174">
        <v>895816973</v>
      </c>
      <c r="X24" s="174">
        <v>895816973</v>
      </c>
      <c r="Y24" s="174">
        <v>895816973</v>
      </c>
      <c r="Z24" s="174">
        <v>895816973</v>
      </c>
      <c r="AA24" s="174">
        <v>895816973</v>
      </c>
      <c r="AB24" s="174">
        <v>1595816970</v>
      </c>
      <c r="AC24" s="237">
        <f>SUM(Q24:AB24)</f>
        <v>8626535781</v>
      </c>
      <c r="AD24" s="182"/>
      <c r="AF24" s="284" t="s">
        <v>759</v>
      </c>
      <c r="AG24" s="284">
        <f>+O24+'Meta 2 SEGUIMIENTO LPD'!O24+'Meta 3 OPERAR CR'!O24+'Meta 4 ATENCION CR'!O24+'Meta 5 FORTALECER SOFIA '!O24+'Meta 6 ESTRATEGIA PREVENCION'!O24+'Meta 7 CLS'!O24+'Meta 8 PROTOCOLO TP'!O24+'Meta 9 ATENCIONES DUPLAS'!O24</f>
        <v>5839231591.1445255</v>
      </c>
      <c r="AH24" s="285">
        <f>+AC24+'Meta 2 SEGUIMIENTO LPD'!AC24+'Meta 3 OPERAR CR'!AC24+'Meta 4 ATENCION CR'!AC24+'Meta 5 FORTALECER SOFIA '!AC24+'Meta 6 ESTRATEGIA PREVENCION'!AC24+'Meta 7 CLS'!AC24+'Meta 8 PROTOCOLO TP'!AC24+'Meta 9 ATENCIONES DUPLAS'!AC24</f>
        <v>30660658000.200001</v>
      </c>
      <c r="AI24" s="273"/>
    </row>
    <row r="25" spans="1:42" ht="32.1" customHeight="1" thickBot="1" x14ac:dyDescent="0.3">
      <c r="A25" s="427" t="s">
        <v>46</v>
      </c>
      <c r="B25" s="428"/>
      <c r="C25" s="176">
        <v>0</v>
      </c>
      <c r="D25" s="177">
        <v>0</v>
      </c>
      <c r="E25" s="238">
        <v>0</v>
      </c>
      <c r="F25" s="177">
        <v>0</v>
      </c>
      <c r="G25" s="177">
        <v>1380100934</v>
      </c>
      <c r="H25" s="177">
        <v>1379215276</v>
      </c>
      <c r="I25" s="177">
        <v>65646171</v>
      </c>
      <c r="J25" s="177"/>
      <c r="K25" s="177"/>
      <c r="L25" s="177"/>
      <c r="M25" s="177"/>
      <c r="N25" s="177"/>
      <c r="O25" s="238">
        <f>SUM(C25:N25)</f>
        <v>2824962381</v>
      </c>
      <c r="P25" s="181">
        <f>+O25/O24</f>
        <v>0.99809981170672268</v>
      </c>
      <c r="Q25" s="176">
        <v>0</v>
      </c>
      <c r="R25" s="177">
        <v>0</v>
      </c>
      <c r="S25" s="177">
        <v>0</v>
      </c>
      <c r="T25" s="177">
        <v>0</v>
      </c>
      <c r="U25" s="177">
        <v>0</v>
      </c>
      <c r="V25" s="177">
        <v>0</v>
      </c>
      <c r="W25" s="177">
        <v>750426472</v>
      </c>
      <c r="X25" s="177"/>
      <c r="Y25" s="177"/>
      <c r="Z25" s="177"/>
      <c r="AA25" s="177"/>
      <c r="AB25" s="177"/>
      <c r="AC25" s="238">
        <f>SUM(Q25:AB25)</f>
        <v>750426472</v>
      </c>
      <c r="AD25" s="183">
        <f>+AC25/AC24</f>
        <v>8.699047810742512E-2</v>
      </c>
      <c r="AF25" s="284" t="s">
        <v>760</v>
      </c>
      <c r="AG25" s="284">
        <f>+O25+'Meta 2 SEGUIMIENTO LPD'!O25+'Meta 3 OPERAR CR'!O25+'Meta 4 ATENCION CR'!O25+'Meta 5 FORTALECER SOFIA '!O25+'Meta 6 ESTRATEGIA PREVENCION'!O25+'Meta 7 CLS'!O25+'Meta 8 PROTOCOLO TP'!O25+'Meta 9 ATENCIONES DUPLAS'!O25</f>
        <v>5833853411</v>
      </c>
      <c r="AH25" s="285">
        <f>+AC25+'Meta 2 SEGUIMIENTO LPD'!AC25+'Meta 3 OPERAR CR'!AC25+'Meta 4 ATENCION CR'!AC25+'Meta 5 FORTALECER SOFIA '!AC25+'Meta 6 ESTRATEGIA PREVENCION'!AC25+'Meta 7 CLS'!AC25+'Meta 8 PROTOCOLO TP'!AC25+'Meta 9 ATENCIONES DUPLAS'!AC25</f>
        <v>7863805426.666667</v>
      </c>
      <c r="AI25" s="273"/>
    </row>
    <row r="26" spans="1:42"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c r="AF26" s="279"/>
      <c r="AG26" s="279"/>
      <c r="AH26" s="279"/>
    </row>
    <row r="27" spans="1:42"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c r="AF27" s="279"/>
      <c r="AG27" s="279"/>
      <c r="AH27" s="279"/>
    </row>
    <row r="28" spans="1:42" ht="15" customHeight="1" x14ac:dyDescent="0.25">
      <c r="A28" s="386" t="s">
        <v>48</v>
      </c>
      <c r="B28" s="388" t="s">
        <v>49</v>
      </c>
      <c r="C28" s="389"/>
      <c r="D28" s="312" t="s">
        <v>50</v>
      </c>
      <c r="E28" s="313"/>
      <c r="F28" s="313"/>
      <c r="G28" s="313"/>
      <c r="H28" s="313"/>
      <c r="I28" s="313"/>
      <c r="J28" s="313"/>
      <c r="K28" s="313"/>
      <c r="L28" s="313"/>
      <c r="M28" s="313"/>
      <c r="N28" s="313"/>
      <c r="O28" s="315"/>
      <c r="P28" s="335" t="s">
        <v>41</v>
      </c>
      <c r="Q28" s="335" t="s">
        <v>51</v>
      </c>
      <c r="R28" s="335"/>
      <c r="S28" s="335"/>
      <c r="T28" s="335"/>
      <c r="U28" s="335"/>
      <c r="V28" s="335"/>
      <c r="W28" s="335"/>
      <c r="X28" s="335"/>
      <c r="Y28" s="335"/>
      <c r="Z28" s="335"/>
      <c r="AA28" s="335"/>
      <c r="AB28" s="335"/>
      <c r="AC28" s="335"/>
      <c r="AD28" s="337"/>
      <c r="AF28" s="279"/>
      <c r="AG28" s="279"/>
      <c r="AH28" s="279"/>
    </row>
    <row r="29" spans="1:42" ht="27" customHeight="1" x14ac:dyDescent="0.25">
      <c r="A29" s="387"/>
      <c r="B29" s="390"/>
      <c r="C29" s="391"/>
      <c r="D29" s="88" t="s">
        <v>30</v>
      </c>
      <c r="E29" s="88" t="s">
        <v>31</v>
      </c>
      <c r="F29" s="88" t="s">
        <v>32</v>
      </c>
      <c r="G29" s="88" t="s">
        <v>33</v>
      </c>
      <c r="H29" s="88" t="s">
        <v>8</v>
      </c>
      <c r="I29" s="88" t="s">
        <v>34</v>
      </c>
      <c r="J29" s="88" t="s">
        <v>35</v>
      </c>
      <c r="K29" s="88" t="s">
        <v>36</v>
      </c>
      <c r="L29" s="88" t="s">
        <v>37</v>
      </c>
      <c r="M29" s="88" t="s">
        <v>38</v>
      </c>
      <c r="N29" s="88" t="s">
        <v>39</v>
      </c>
      <c r="O29" s="88" t="s">
        <v>40</v>
      </c>
      <c r="P29" s="315"/>
      <c r="Q29" s="335"/>
      <c r="R29" s="335"/>
      <c r="S29" s="335"/>
      <c r="T29" s="335"/>
      <c r="U29" s="335"/>
      <c r="V29" s="335"/>
      <c r="W29" s="335"/>
      <c r="X29" s="335"/>
      <c r="Y29" s="335"/>
      <c r="Z29" s="335"/>
      <c r="AA29" s="335"/>
      <c r="AB29" s="335"/>
      <c r="AC29" s="335"/>
      <c r="AD29" s="337"/>
    </row>
    <row r="30" spans="1:42" ht="42" customHeight="1" thickBot="1" x14ac:dyDescent="0.3">
      <c r="A30" s="85" t="s">
        <v>24</v>
      </c>
      <c r="B30" s="331"/>
      <c r="C30" s="332"/>
      <c r="D30" s="89"/>
      <c r="E30" s="89"/>
      <c r="F30" s="89"/>
      <c r="G30" s="89"/>
      <c r="H30" s="89"/>
      <c r="I30" s="89"/>
      <c r="J30" s="89"/>
      <c r="K30" s="89"/>
      <c r="L30" s="89"/>
      <c r="M30" s="89"/>
      <c r="N30" s="89"/>
      <c r="O30" s="89"/>
      <c r="P30" s="86">
        <f>SUM(D30:O30)</f>
        <v>0</v>
      </c>
      <c r="Q30" s="333"/>
      <c r="R30" s="333"/>
      <c r="S30" s="333"/>
      <c r="T30" s="333"/>
      <c r="U30" s="333"/>
      <c r="V30" s="333"/>
      <c r="W30" s="333"/>
      <c r="X30" s="333"/>
      <c r="Y30" s="333"/>
      <c r="Z30" s="333"/>
      <c r="AA30" s="333"/>
      <c r="AB30" s="333"/>
      <c r="AC30" s="333"/>
      <c r="AD30" s="334"/>
    </row>
    <row r="31" spans="1:42" ht="45" customHeight="1" x14ac:dyDescent="0.25">
      <c r="A31" s="338" t="s">
        <v>52</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2" ht="23.1" customHeight="1" x14ac:dyDescent="0.25">
      <c r="A32" s="305" t="s">
        <v>53</v>
      </c>
      <c r="B32" s="335" t="s">
        <v>54</v>
      </c>
      <c r="C32" s="335" t="s">
        <v>49</v>
      </c>
      <c r="D32" s="335" t="s">
        <v>55</v>
      </c>
      <c r="E32" s="335"/>
      <c r="F32" s="335"/>
      <c r="G32" s="335"/>
      <c r="H32" s="335"/>
      <c r="I32" s="335"/>
      <c r="J32" s="335"/>
      <c r="K32" s="335"/>
      <c r="L32" s="335"/>
      <c r="M32" s="335"/>
      <c r="N32" s="335"/>
      <c r="O32" s="335"/>
      <c r="P32" s="335"/>
      <c r="Q32" s="335" t="s">
        <v>56</v>
      </c>
      <c r="R32" s="335"/>
      <c r="S32" s="335"/>
      <c r="T32" s="335"/>
      <c r="U32" s="335"/>
      <c r="V32" s="335"/>
      <c r="W32" s="335"/>
      <c r="X32" s="335"/>
      <c r="Y32" s="335"/>
      <c r="Z32" s="335"/>
      <c r="AA32" s="335"/>
      <c r="AB32" s="335"/>
      <c r="AC32" s="335"/>
      <c r="AD32" s="337"/>
      <c r="AH32" s="275"/>
      <c r="AI32" s="87"/>
      <c r="AJ32" s="87"/>
      <c r="AK32" s="87"/>
      <c r="AL32" s="87"/>
      <c r="AM32" s="87"/>
      <c r="AN32" s="87"/>
      <c r="AO32" s="87"/>
      <c r="AP32" s="87"/>
    </row>
    <row r="33" spans="1:42" ht="27" customHeight="1" x14ac:dyDescent="0.25">
      <c r="A33" s="305"/>
      <c r="B33" s="335"/>
      <c r="C33" s="33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312" t="s">
        <v>57</v>
      </c>
      <c r="R33" s="313"/>
      <c r="S33" s="313"/>
      <c r="T33" s="315"/>
      <c r="U33" s="313" t="s">
        <v>58</v>
      </c>
      <c r="V33" s="313"/>
      <c r="W33" s="313"/>
      <c r="X33" s="315"/>
      <c r="Y33" s="312" t="s">
        <v>59</v>
      </c>
      <c r="Z33" s="313"/>
      <c r="AA33" s="315"/>
      <c r="AB33" s="312" t="s">
        <v>60</v>
      </c>
      <c r="AC33" s="313"/>
      <c r="AD33" s="314"/>
      <c r="AH33" s="275"/>
      <c r="AI33" s="87"/>
      <c r="AJ33" s="87"/>
      <c r="AK33" s="87"/>
      <c r="AL33" s="87"/>
      <c r="AM33" s="87"/>
      <c r="AN33" s="87"/>
      <c r="AO33" s="87"/>
      <c r="AP33" s="87"/>
    </row>
    <row r="34" spans="1:42" ht="186" customHeight="1" x14ac:dyDescent="0.25">
      <c r="A34" s="316" t="s">
        <v>24</v>
      </c>
      <c r="B34" s="318">
        <v>0.1</v>
      </c>
      <c r="C34" s="90" t="s">
        <v>61</v>
      </c>
      <c r="D34" s="202">
        <v>2333</v>
      </c>
      <c r="E34" s="202">
        <v>2333</v>
      </c>
      <c r="F34" s="202">
        <v>2333</v>
      </c>
      <c r="G34" s="202">
        <v>2333</v>
      </c>
      <c r="H34" s="202">
        <v>2333</v>
      </c>
      <c r="I34" s="202">
        <v>2333</v>
      </c>
      <c r="J34" s="202">
        <v>2333</v>
      </c>
      <c r="K34" s="202">
        <v>2333</v>
      </c>
      <c r="L34" s="202">
        <v>2334</v>
      </c>
      <c r="M34" s="202">
        <v>2334</v>
      </c>
      <c r="N34" s="202">
        <v>2334</v>
      </c>
      <c r="O34" s="202">
        <v>2334</v>
      </c>
      <c r="P34" s="202">
        <f>SUM(D34:O34)</f>
        <v>28000</v>
      </c>
      <c r="Q34" s="320" t="s">
        <v>639</v>
      </c>
      <c r="R34" s="321"/>
      <c r="S34" s="321"/>
      <c r="T34" s="322"/>
      <c r="U34" s="320" t="s">
        <v>640</v>
      </c>
      <c r="V34" s="321"/>
      <c r="W34" s="321"/>
      <c r="X34" s="322"/>
      <c r="Y34" s="326" t="s">
        <v>62</v>
      </c>
      <c r="Z34" s="327"/>
      <c r="AA34" s="328"/>
      <c r="AB34" s="321" t="s">
        <v>63</v>
      </c>
      <c r="AC34" s="321"/>
      <c r="AD34" s="329"/>
      <c r="AH34" s="275"/>
      <c r="AI34" s="87"/>
      <c r="AJ34" s="87"/>
      <c r="AK34" s="87"/>
      <c r="AL34" s="87"/>
      <c r="AM34" s="87"/>
      <c r="AN34" s="87"/>
      <c r="AO34" s="87"/>
      <c r="AP34" s="87"/>
    </row>
    <row r="35" spans="1:42" ht="186" customHeight="1" thickBot="1" x14ac:dyDescent="0.3">
      <c r="A35" s="317"/>
      <c r="B35" s="319"/>
      <c r="C35" s="91" t="s">
        <v>64</v>
      </c>
      <c r="D35" s="218">
        <v>2598</v>
      </c>
      <c r="E35" s="218">
        <v>2901</v>
      </c>
      <c r="F35" s="218">
        <v>3087</v>
      </c>
      <c r="G35" s="218">
        <v>2780</v>
      </c>
      <c r="H35" s="218">
        <v>3311</v>
      </c>
      <c r="I35" s="218">
        <v>3212</v>
      </c>
      <c r="J35" s="218">
        <v>3101</v>
      </c>
      <c r="K35" s="218"/>
      <c r="L35" s="218"/>
      <c r="M35" s="218"/>
      <c r="N35" s="218"/>
      <c r="O35" s="218"/>
      <c r="P35" s="224">
        <f>SUM(D35:O35)</f>
        <v>20990</v>
      </c>
      <c r="Q35" s="323"/>
      <c r="R35" s="324"/>
      <c r="S35" s="324"/>
      <c r="T35" s="325"/>
      <c r="U35" s="323"/>
      <c r="V35" s="324"/>
      <c r="W35" s="324"/>
      <c r="X35" s="325"/>
      <c r="Y35" s="323"/>
      <c r="Z35" s="324"/>
      <c r="AA35" s="325"/>
      <c r="AB35" s="324"/>
      <c r="AC35" s="324"/>
      <c r="AD35" s="330"/>
      <c r="AF35" s="49"/>
      <c r="AH35" s="275"/>
      <c r="AI35" s="87"/>
      <c r="AJ35" s="87"/>
      <c r="AK35" s="87"/>
      <c r="AL35" s="87"/>
      <c r="AM35" s="87"/>
      <c r="AN35" s="87"/>
      <c r="AO35" s="87"/>
      <c r="AP35" s="87"/>
    </row>
    <row r="36" spans="1:42" ht="26.1" customHeight="1" x14ac:dyDescent="0.25">
      <c r="A36" s="304" t="s">
        <v>65</v>
      </c>
      <c r="B36" s="306" t="s">
        <v>66</v>
      </c>
      <c r="C36" s="308" t="s">
        <v>67</v>
      </c>
      <c r="D36" s="308"/>
      <c r="E36" s="308"/>
      <c r="F36" s="308"/>
      <c r="G36" s="308"/>
      <c r="H36" s="308"/>
      <c r="I36" s="308"/>
      <c r="J36" s="308"/>
      <c r="K36" s="308"/>
      <c r="L36" s="308"/>
      <c r="M36" s="308"/>
      <c r="N36" s="308"/>
      <c r="O36" s="308"/>
      <c r="P36" s="308"/>
      <c r="Q36" s="309" t="s">
        <v>68</v>
      </c>
      <c r="R36" s="310"/>
      <c r="S36" s="310"/>
      <c r="T36" s="310"/>
      <c r="U36" s="310"/>
      <c r="V36" s="310"/>
      <c r="W36" s="310"/>
      <c r="X36" s="310"/>
      <c r="Y36" s="310"/>
      <c r="Z36" s="310"/>
      <c r="AA36" s="310"/>
      <c r="AB36" s="310"/>
      <c r="AC36" s="310"/>
      <c r="AD36" s="311"/>
      <c r="AH36" s="275"/>
      <c r="AI36" s="87"/>
      <c r="AJ36" s="87"/>
      <c r="AK36" s="87"/>
      <c r="AL36" s="87"/>
      <c r="AM36" s="87"/>
      <c r="AN36" s="87"/>
      <c r="AO36" s="87"/>
      <c r="AP36" s="87"/>
    </row>
    <row r="37" spans="1:42" ht="26.1" customHeight="1" x14ac:dyDescent="0.25">
      <c r="A37" s="305"/>
      <c r="B37" s="307"/>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12" t="s">
        <v>83</v>
      </c>
      <c r="R37" s="313"/>
      <c r="S37" s="313"/>
      <c r="T37" s="313"/>
      <c r="U37" s="313"/>
      <c r="V37" s="313"/>
      <c r="W37" s="313"/>
      <c r="X37" s="313"/>
      <c r="Y37" s="313"/>
      <c r="Z37" s="313"/>
      <c r="AA37" s="313"/>
      <c r="AB37" s="313"/>
      <c r="AC37" s="313"/>
      <c r="AD37" s="314"/>
      <c r="AH37" s="276"/>
      <c r="AI37" s="94"/>
      <c r="AJ37" s="94"/>
      <c r="AK37" s="94"/>
      <c r="AL37" s="94"/>
      <c r="AM37" s="94"/>
      <c r="AN37" s="94"/>
      <c r="AO37" s="94"/>
      <c r="AP37" s="94"/>
    </row>
    <row r="38" spans="1:42" ht="87" customHeight="1" x14ac:dyDescent="0.25">
      <c r="A38" s="296" t="s">
        <v>84</v>
      </c>
      <c r="B38" s="298">
        <v>0.03</v>
      </c>
      <c r="C38" s="90" t="s">
        <v>61</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3" si="0">SUM(D38:O38)</f>
        <v>1</v>
      </c>
      <c r="Q38" s="290" t="s">
        <v>641</v>
      </c>
      <c r="R38" s="291"/>
      <c r="S38" s="291"/>
      <c r="T38" s="291"/>
      <c r="U38" s="291"/>
      <c r="V38" s="291"/>
      <c r="W38" s="291"/>
      <c r="X38" s="291"/>
      <c r="Y38" s="291"/>
      <c r="Z38" s="291"/>
      <c r="AA38" s="291"/>
      <c r="AB38" s="291"/>
      <c r="AC38" s="291"/>
      <c r="AD38" s="292"/>
      <c r="AF38" s="97"/>
      <c r="AH38" s="98"/>
      <c r="AI38" s="98"/>
      <c r="AJ38" s="98"/>
      <c r="AK38" s="98"/>
      <c r="AL38" s="98"/>
      <c r="AM38" s="98"/>
      <c r="AN38" s="98"/>
      <c r="AO38" s="98"/>
      <c r="AP38" s="98"/>
    </row>
    <row r="39" spans="1:42" ht="87" customHeight="1" x14ac:dyDescent="0.25">
      <c r="A39" s="297"/>
      <c r="B39" s="299"/>
      <c r="C39" s="99" t="s">
        <v>64</v>
      </c>
      <c r="D39" s="212">
        <v>8.3299999999999999E-2</v>
      </c>
      <c r="E39" s="212">
        <v>8.3299999999999999E-2</v>
      </c>
      <c r="F39" s="212">
        <v>8.3299999999999999E-2</v>
      </c>
      <c r="G39" s="212">
        <v>8.3299999999999999E-2</v>
      </c>
      <c r="H39" s="212">
        <v>8.3299999999999999E-2</v>
      </c>
      <c r="I39" s="212">
        <v>8.3000000000000004E-2</v>
      </c>
      <c r="J39" s="212">
        <v>8.3000000000000004E-2</v>
      </c>
      <c r="K39" s="212"/>
      <c r="L39" s="212"/>
      <c r="M39" s="212"/>
      <c r="N39" s="212"/>
      <c r="O39" s="212"/>
      <c r="P39" s="219">
        <f t="shared" si="0"/>
        <v>0.58250000000000002</v>
      </c>
      <c r="Q39" s="300"/>
      <c r="R39" s="301"/>
      <c r="S39" s="301"/>
      <c r="T39" s="301"/>
      <c r="U39" s="301"/>
      <c r="V39" s="301"/>
      <c r="W39" s="301"/>
      <c r="X39" s="301"/>
      <c r="Y39" s="301"/>
      <c r="Z39" s="301"/>
      <c r="AA39" s="301"/>
      <c r="AB39" s="301"/>
      <c r="AC39" s="301"/>
      <c r="AD39" s="302"/>
      <c r="AF39" s="97"/>
    </row>
    <row r="40" spans="1:42" ht="105.75" customHeight="1" x14ac:dyDescent="0.25">
      <c r="A40" s="286" t="s">
        <v>85</v>
      </c>
      <c r="B40" s="288">
        <v>0.04</v>
      </c>
      <c r="C40" s="102" t="s">
        <v>61</v>
      </c>
      <c r="D40" s="203">
        <v>8.3299999999999999E-2</v>
      </c>
      <c r="E40" s="203">
        <v>8.3299999999999999E-2</v>
      </c>
      <c r="F40" s="203">
        <v>8.3299999999999999E-2</v>
      </c>
      <c r="G40" s="203">
        <v>8.3299999999999999E-2</v>
      </c>
      <c r="H40" s="203">
        <v>8.3299999999999999E-2</v>
      </c>
      <c r="I40" s="203">
        <v>8.3299999999999999E-2</v>
      </c>
      <c r="J40" s="203">
        <v>8.3299999999999999E-2</v>
      </c>
      <c r="K40" s="203">
        <v>8.3299999999999999E-2</v>
      </c>
      <c r="L40" s="203">
        <v>8.3400000000000002E-2</v>
      </c>
      <c r="M40" s="203">
        <v>8.3400000000000002E-2</v>
      </c>
      <c r="N40" s="203">
        <v>8.3400000000000002E-2</v>
      </c>
      <c r="O40" s="203">
        <v>8.3400000000000002E-2</v>
      </c>
      <c r="P40" s="101">
        <f t="shared" si="0"/>
        <v>1</v>
      </c>
      <c r="Q40" s="290" t="s">
        <v>642</v>
      </c>
      <c r="R40" s="291"/>
      <c r="S40" s="291"/>
      <c r="T40" s="291"/>
      <c r="U40" s="291"/>
      <c r="V40" s="291"/>
      <c r="W40" s="291"/>
      <c r="X40" s="291"/>
      <c r="Y40" s="291"/>
      <c r="Z40" s="291"/>
      <c r="AA40" s="291"/>
      <c r="AB40" s="291"/>
      <c r="AC40" s="291"/>
      <c r="AD40" s="292"/>
      <c r="AF40" s="97"/>
    </row>
    <row r="41" spans="1:42" ht="105.75" customHeight="1" x14ac:dyDescent="0.25">
      <c r="A41" s="296"/>
      <c r="B41" s="299"/>
      <c r="C41" s="99" t="s">
        <v>64</v>
      </c>
      <c r="D41" s="212">
        <v>8.3299999999999999E-2</v>
      </c>
      <c r="E41" s="212">
        <v>8.3299999999999999E-2</v>
      </c>
      <c r="F41" s="212">
        <v>8.3299999999999999E-2</v>
      </c>
      <c r="G41" s="212">
        <v>8.3299999999999999E-2</v>
      </c>
      <c r="H41" s="212">
        <v>8.3299999999999999E-2</v>
      </c>
      <c r="I41" s="212">
        <v>8.3000000000000004E-2</v>
      </c>
      <c r="J41" s="212">
        <v>8.3000000000000004E-2</v>
      </c>
      <c r="K41" s="212"/>
      <c r="L41" s="213"/>
      <c r="M41" s="213"/>
      <c r="N41" s="213"/>
      <c r="O41" s="213"/>
      <c r="P41" s="219">
        <f t="shared" si="0"/>
        <v>0.58250000000000002</v>
      </c>
      <c r="Q41" s="300"/>
      <c r="R41" s="301"/>
      <c r="S41" s="301"/>
      <c r="T41" s="301"/>
      <c r="U41" s="301"/>
      <c r="V41" s="301"/>
      <c r="W41" s="301"/>
      <c r="X41" s="301"/>
      <c r="Y41" s="301"/>
      <c r="Z41" s="301"/>
      <c r="AA41" s="301"/>
      <c r="AB41" s="301"/>
      <c r="AC41" s="301"/>
      <c r="AD41" s="302"/>
      <c r="AF41" s="97"/>
    </row>
    <row r="42" spans="1:42" ht="93" customHeight="1" x14ac:dyDescent="0.25">
      <c r="A42" s="286" t="s">
        <v>86</v>
      </c>
      <c r="B42" s="288">
        <v>0.03</v>
      </c>
      <c r="C42" s="102" t="s">
        <v>61</v>
      </c>
      <c r="D42" s="205">
        <v>8.3299999999999999E-2</v>
      </c>
      <c r="E42" s="205">
        <v>8.3299999999999999E-2</v>
      </c>
      <c r="F42" s="205">
        <v>8.3299999999999999E-2</v>
      </c>
      <c r="G42" s="205">
        <v>8.3299999999999999E-2</v>
      </c>
      <c r="H42" s="205">
        <v>8.3299999999999999E-2</v>
      </c>
      <c r="I42" s="205">
        <v>8.3299999999999999E-2</v>
      </c>
      <c r="J42" s="205">
        <v>8.3299999999999999E-2</v>
      </c>
      <c r="K42" s="205">
        <v>8.3299999999999999E-2</v>
      </c>
      <c r="L42" s="205">
        <v>8.3400000000000002E-2</v>
      </c>
      <c r="M42" s="205">
        <v>8.3400000000000002E-2</v>
      </c>
      <c r="N42" s="205">
        <v>8.3400000000000002E-2</v>
      </c>
      <c r="O42" s="205">
        <v>8.3400000000000002E-2</v>
      </c>
      <c r="P42" s="211">
        <f t="shared" si="0"/>
        <v>1</v>
      </c>
      <c r="Q42" s="290" t="s">
        <v>643</v>
      </c>
      <c r="R42" s="291"/>
      <c r="S42" s="291"/>
      <c r="T42" s="291"/>
      <c r="U42" s="291"/>
      <c r="V42" s="291"/>
      <c r="W42" s="291"/>
      <c r="X42" s="291"/>
      <c r="Y42" s="291"/>
      <c r="Z42" s="291"/>
      <c r="AA42" s="291"/>
      <c r="AB42" s="291"/>
      <c r="AC42" s="291"/>
      <c r="AD42" s="292"/>
      <c r="AF42" s="97"/>
    </row>
    <row r="43" spans="1:42" ht="93" customHeight="1" thickBot="1" x14ac:dyDescent="0.3">
      <c r="A43" s="287"/>
      <c r="B43" s="289"/>
      <c r="C43" s="91" t="s">
        <v>64</v>
      </c>
      <c r="D43" s="214">
        <v>8.3299999999999999E-2</v>
      </c>
      <c r="E43" s="214">
        <v>8.3299999999999999E-2</v>
      </c>
      <c r="F43" s="214">
        <v>8.3299999999999999E-2</v>
      </c>
      <c r="G43" s="214">
        <v>8.3299999999999999E-2</v>
      </c>
      <c r="H43" s="214">
        <v>8.3299999999999999E-2</v>
      </c>
      <c r="I43" s="214">
        <v>8.3000000000000004E-2</v>
      </c>
      <c r="J43" s="214">
        <v>8.3000000000000004E-2</v>
      </c>
      <c r="K43" s="214"/>
      <c r="L43" s="215"/>
      <c r="M43" s="215"/>
      <c r="N43" s="215"/>
      <c r="O43" s="215"/>
      <c r="P43" s="225">
        <f t="shared" si="0"/>
        <v>0.58250000000000002</v>
      </c>
      <c r="Q43" s="293"/>
      <c r="R43" s="294"/>
      <c r="S43" s="294"/>
      <c r="T43" s="294"/>
      <c r="U43" s="294"/>
      <c r="V43" s="294"/>
      <c r="W43" s="294"/>
      <c r="X43" s="294"/>
      <c r="Y43" s="294"/>
      <c r="Z43" s="294"/>
      <c r="AA43" s="294"/>
      <c r="AB43" s="294"/>
      <c r="AC43" s="294"/>
      <c r="AD43" s="295"/>
      <c r="AF43" s="97"/>
    </row>
  </sheetData>
  <mergeCells count="79">
    <mergeCell ref="A27:AD27"/>
    <mergeCell ref="A23:B23"/>
    <mergeCell ref="B3:AA4"/>
    <mergeCell ref="AB3:AD3"/>
    <mergeCell ref="AB4:AD4"/>
    <mergeCell ref="D7:H9"/>
    <mergeCell ref="I7:J9"/>
    <mergeCell ref="K7:L9"/>
    <mergeCell ref="O7:P7"/>
    <mergeCell ref="M8:N8"/>
    <mergeCell ref="A25:B25"/>
    <mergeCell ref="AA15:AD15"/>
    <mergeCell ref="M7:N7"/>
    <mergeCell ref="A24:B24"/>
    <mergeCell ref="A19:AD19"/>
    <mergeCell ref="Q20:AD20"/>
    <mergeCell ref="A1:A4"/>
    <mergeCell ref="B1:AA1"/>
    <mergeCell ref="AB1:AD1"/>
    <mergeCell ref="B2:AA2"/>
    <mergeCell ref="AB2:AD2"/>
    <mergeCell ref="A28:A29"/>
    <mergeCell ref="B28:C29"/>
    <mergeCell ref="D28:O28"/>
    <mergeCell ref="P28:P29"/>
    <mergeCell ref="Q28:AD29"/>
    <mergeCell ref="O8:P8"/>
    <mergeCell ref="M9:N9"/>
    <mergeCell ref="O9:P9"/>
    <mergeCell ref="L15:Q15"/>
    <mergeCell ref="A15:B15"/>
    <mergeCell ref="A7:B9"/>
    <mergeCell ref="C7:C9"/>
    <mergeCell ref="C11:AD13"/>
    <mergeCell ref="C15:K15"/>
    <mergeCell ref="A11:B13"/>
    <mergeCell ref="R15:X15"/>
    <mergeCell ref="Y15:Z15"/>
    <mergeCell ref="A17:B17"/>
    <mergeCell ref="C17:Q17"/>
    <mergeCell ref="A22:B22"/>
    <mergeCell ref="AC17:AD17"/>
    <mergeCell ref="R17:V17"/>
    <mergeCell ref="C20:P20"/>
    <mergeCell ref="W17:X17"/>
    <mergeCell ref="Y17:AB17"/>
    <mergeCell ref="Q30:AD30"/>
    <mergeCell ref="B32:B33"/>
    <mergeCell ref="C32:C33"/>
    <mergeCell ref="D32:P32"/>
    <mergeCell ref="Q32:AD32"/>
    <mergeCell ref="Q33:T33"/>
    <mergeCell ref="A31:AD31"/>
    <mergeCell ref="A32:A33"/>
    <mergeCell ref="C16:AB16"/>
    <mergeCell ref="A36:A37"/>
    <mergeCell ref="B36:B37"/>
    <mergeCell ref="C36:P36"/>
    <mergeCell ref="Q36:AD36"/>
    <mergeCell ref="Q37:AD37"/>
    <mergeCell ref="U33:X33"/>
    <mergeCell ref="Y33:AA33"/>
    <mergeCell ref="AB33:AD33"/>
    <mergeCell ref="A34:A35"/>
    <mergeCell ref="B34:B35"/>
    <mergeCell ref="U34:X35"/>
    <mergeCell ref="Q34:T35"/>
    <mergeCell ref="Y34:AA35"/>
    <mergeCell ref="AB34:AD35"/>
    <mergeCell ref="B30:C30"/>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U34 Y34 AB34 Q34 Q38:AD43"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AO43"/>
  <sheetViews>
    <sheetView showGridLines="0" topLeftCell="M35" zoomScale="60" zoomScaleNormal="60" workbookViewId="0">
      <selection activeCell="Q38" sqref="Q38:AD3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19.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92"/>
      <c r="B1" s="395"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1</v>
      </c>
      <c r="AC1" s="399"/>
      <c r="AD1" s="400"/>
    </row>
    <row r="2" spans="1:30" ht="30.75" customHeight="1" thickBot="1" x14ac:dyDescent="0.3">
      <c r="A2" s="393"/>
      <c r="B2" s="395" t="s">
        <v>2</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3</v>
      </c>
      <c r="AC2" s="402"/>
      <c r="AD2" s="403"/>
    </row>
    <row r="3" spans="1:30" ht="24" customHeight="1" x14ac:dyDescent="0.25">
      <c r="A3" s="393"/>
      <c r="B3" s="338" t="s">
        <v>4</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401" t="s">
        <v>5</v>
      </c>
      <c r="AC3" s="402"/>
      <c r="AD3" s="403"/>
    </row>
    <row r="4" spans="1:30" ht="21.95" customHeight="1" thickBot="1" x14ac:dyDescent="0.3">
      <c r="A4" s="394"/>
      <c r="B4" s="408"/>
      <c r="C4" s="409"/>
      <c r="D4" s="409"/>
      <c r="E4" s="409"/>
      <c r="F4" s="409"/>
      <c r="G4" s="409"/>
      <c r="H4" s="409"/>
      <c r="I4" s="409"/>
      <c r="J4" s="409"/>
      <c r="K4" s="409"/>
      <c r="L4" s="409"/>
      <c r="M4" s="409"/>
      <c r="N4" s="409"/>
      <c r="O4" s="409"/>
      <c r="P4" s="409"/>
      <c r="Q4" s="409"/>
      <c r="R4" s="409"/>
      <c r="S4" s="409"/>
      <c r="T4" s="409"/>
      <c r="U4" s="409"/>
      <c r="V4" s="409"/>
      <c r="W4" s="409"/>
      <c r="X4" s="409"/>
      <c r="Y4" s="409"/>
      <c r="Z4" s="409"/>
      <c r="AA4" s="410"/>
      <c r="AB4" s="411" t="s">
        <v>6</v>
      </c>
      <c r="AC4" s="412"/>
      <c r="AD4" s="413"/>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2" t="s">
        <v>7</v>
      </c>
      <c r="B7" s="363"/>
      <c r="C7" s="368" t="s">
        <v>35</v>
      </c>
      <c r="D7" s="362" t="s">
        <v>9</v>
      </c>
      <c r="E7" s="414"/>
      <c r="F7" s="414"/>
      <c r="G7" s="414"/>
      <c r="H7" s="363"/>
      <c r="I7" s="417">
        <v>45146</v>
      </c>
      <c r="J7" s="418"/>
      <c r="K7" s="362" t="s">
        <v>10</v>
      </c>
      <c r="L7" s="363"/>
      <c r="M7" s="432" t="s">
        <v>11</v>
      </c>
      <c r="N7" s="433"/>
      <c r="O7" s="423"/>
      <c r="P7" s="424"/>
      <c r="Q7" s="54"/>
      <c r="R7" s="54"/>
      <c r="S7" s="54"/>
      <c r="T7" s="54"/>
      <c r="U7" s="54"/>
      <c r="V7" s="54"/>
      <c r="W7" s="54"/>
      <c r="X7" s="54"/>
      <c r="Y7" s="54"/>
      <c r="Z7" s="55"/>
      <c r="AA7" s="54"/>
      <c r="AB7" s="54"/>
      <c r="AC7" s="60"/>
      <c r="AD7" s="61"/>
    </row>
    <row r="8" spans="1:30" x14ac:dyDescent="0.25">
      <c r="A8" s="364"/>
      <c r="B8" s="365"/>
      <c r="C8" s="369"/>
      <c r="D8" s="364"/>
      <c r="E8" s="415"/>
      <c r="F8" s="415"/>
      <c r="G8" s="415"/>
      <c r="H8" s="365"/>
      <c r="I8" s="419"/>
      <c r="J8" s="420"/>
      <c r="K8" s="364"/>
      <c r="L8" s="365"/>
      <c r="M8" s="425" t="s">
        <v>12</v>
      </c>
      <c r="N8" s="426"/>
      <c r="O8" s="356"/>
      <c r="P8" s="357"/>
      <c r="Q8" s="54"/>
      <c r="R8" s="54"/>
      <c r="S8" s="54"/>
      <c r="T8" s="54"/>
      <c r="U8" s="54"/>
      <c r="V8" s="54"/>
      <c r="W8" s="54"/>
      <c r="X8" s="54"/>
      <c r="Y8" s="54"/>
      <c r="Z8" s="55"/>
      <c r="AA8" s="54"/>
      <c r="AB8" s="54"/>
      <c r="AC8" s="60"/>
      <c r="AD8" s="61"/>
    </row>
    <row r="9" spans="1:30" ht="15.75" thickBot="1" x14ac:dyDescent="0.3">
      <c r="A9" s="366"/>
      <c r="B9" s="367"/>
      <c r="C9" s="370"/>
      <c r="D9" s="366"/>
      <c r="E9" s="416"/>
      <c r="F9" s="416"/>
      <c r="G9" s="416"/>
      <c r="H9" s="367"/>
      <c r="I9" s="421"/>
      <c r="J9" s="422"/>
      <c r="K9" s="366"/>
      <c r="L9" s="367"/>
      <c r="M9" s="358" t="s">
        <v>13</v>
      </c>
      <c r="N9" s="359"/>
      <c r="O9" s="360" t="s">
        <v>14</v>
      </c>
      <c r="P9" s="36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62" t="s">
        <v>15</v>
      </c>
      <c r="B11" s="363"/>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64"/>
      <c r="B12" s="365"/>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66"/>
      <c r="B13" s="36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41" t="s">
        <v>17</v>
      </c>
      <c r="B15" s="342"/>
      <c r="C15" s="380" t="s">
        <v>18</v>
      </c>
      <c r="D15" s="381"/>
      <c r="E15" s="381"/>
      <c r="F15" s="381"/>
      <c r="G15" s="381"/>
      <c r="H15" s="381"/>
      <c r="I15" s="381"/>
      <c r="J15" s="381"/>
      <c r="K15" s="382"/>
      <c r="L15" s="348" t="s">
        <v>19</v>
      </c>
      <c r="M15" s="349"/>
      <c r="N15" s="349"/>
      <c r="O15" s="349"/>
      <c r="P15" s="349"/>
      <c r="Q15" s="350"/>
      <c r="R15" s="383" t="s">
        <v>20</v>
      </c>
      <c r="S15" s="384"/>
      <c r="T15" s="384"/>
      <c r="U15" s="384"/>
      <c r="V15" s="384"/>
      <c r="W15" s="384"/>
      <c r="X15" s="385"/>
      <c r="Y15" s="348" t="s">
        <v>21</v>
      </c>
      <c r="Z15" s="350"/>
      <c r="AA15" s="429" t="s">
        <v>22</v>
      </c>
      <c r="AB15" s="430"/>
      <c r="AC15" s="430"/>
      <c r="AD15" s="431"/>
    </row>
    <row r="16" spans="1:30" ht="9" customHeight="1" thickBot="1" x14ac:dyDescent="0.3">
      <c r="A16" s="59"/>
      <c r="B16" s="54"/>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73"/>
      <c r="AD16" s="74"/>
    </row>
    <row r="17" spans="1:41" s="76" customFormat="1" ht="37.5" customHeight="1" thickBot="1" x14ac:dyDescent="0.3">
      <c r="A17" s="341" t="s">
        <v>23</v>
      </c>
      <c r="B17" s="342"/>
      <c r="C17" s="343" t="s">
        <v>142</v>
      </c>
      <c r="D17" s="344"/>
      <c r="E17" s="344"/>
      <c r="F17" s="344"/>
      <c r="G17" s="344"/>
      <c r="H17" s="344"/>
      <c r="I17" s="344"/>
      <c r="J17" s="344"/>
      <c r="K17" s="344"/>
      <c r="L17" s="344"/>
      <c r="M17" s="344"/>
      <c r="N17" s="344"/>
      <c r="O17" s="344"/>
      <c r="P17" s="344"/>
      <c r="Q17" s="345"/>
      <c r="R17" s="348" t="s">
        <v>25</v>
      </c>
      <c r="S17" s="349"/>
      <c r="T17" s="349"/>
      <c r="U17" s="349"/>
      <c r="V17" s="350"/>
      <c r="W17" s="354">
        <v>3126</v>
      </c>
      <c r="X17" s="355"/>
      <c r="Y17" s="349" t="s">
        <v>26</v>
      </c>
      <c r="Z17" s="349"/>
      <c r="AA17" s="349"/>
      <c r="AB17" s="350"/>
      <c r="AC17" s="346">
        <v>0.1</v>
      </c>
      <c r="AD17" s="34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48" t="s">
        <v>27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50"/>
      <c r="AE19" s="83"/>
      <c r="AF19" s="83"/>
    </row>
    <row r="20" spans="1:41" ht="32.1" customHeight="1" thickBot="1" x14ac:dyDescent="0.3">
      <c r="A20" s="82"/>
      <c r="B20" s="60"/>
      <c r="C20" s="351" t="s">
        <v>28</v>
      </c>
      <c r="D20" s="352"/>
      <c r="E20" s="352"/>
      <c r="F20" s="352"/>
      <c r="G20" s="352"/>
      <c r="H20" s="352"/>
      <c r="I20" s="352"/>
      <c r="J20" s="352"/>
      <c r="K20" s="352"/>
      <c r="L20" s="352"/>
      <c r="M20" s="352"/>
      <c r="N20" s="352"/>
      <c r="O20" s="352"/>
      <c r="P20" s="353"/>
      <c r="Q20" s="434" t="s">
        <v>29</v>
      </c>
      <c r="R20" s="435"/>
      <c r="S20" s="435"/>
      <c r="T20" s="435"/>
      <c r="U20" s="435"/>
      <c r="V20" s="435"/>
      <c r="W20" s="435"/>
      <c r="X20" s="435"/>
      <c r="Y20" s="435"/>
      <c r="Z20" s="435"/>
      <c r="AA20" s="435"/>
      <c r="AB20" s="435"/>
      <c r="AC20" s="435"/>
      <c r="AD20" s="43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04" t="s">
        <v>43</v>
      </c>
      <c r="B22" s="309"/>
      <c r="C22" s="179">
        <v>12794768</v>
      </c>
      <c r="D22" s="178"/>
      <c r="E22" s="178"/>
      <c r="F22" s="237">
        <v>-2864500</v>
      </c>
      <c r="G22" s="178"/>
      <c r="H22" s="178"/>
      <c r="I22" s="178"/>
      <c r="J22" s="178"/>
      <c r="K22" s="178"/>
      <c r="L22" s="178"/>
      <c r="M22" s="178"/>
      <c r="N22" s="178"/>
      <c r="O22" s="178">
        <f>SUM(C22:N22)</f>
        <v>9930268</v>
      </c>
      <c r="P22" s="180"/>
      <c r="Q22" s="179">
        <v>78844000</v>
      </c>
      <c r="R22" s="178">
        <v>1008304000</v>
      </c>
      <c r="S22" s="178"/>
      <c r="T22" s="178"/>
      <c r="U22" s="178">
        <v>102667102</v>
      </c>
      <c r="V22" s="178"/>
      <c r="W22" s="178"/>
      <c r="X22" s="178"/>
      <c r="Y22" s="178"/>
      <c r="Z22" s="178"/>
      <c r="AA22" s="178"/>
      <c r="AB22" s="178"/>
      <c r="AC22" s="178">
        <f>SUM(Q22:AB22)</f>
        <v>1189815102</v>
      </c>
      <c r="AD22" s="184"/>
      <c r="AE22" s="3"/>
      <c r="AF22" s="3"/>
    </row>
    <row r="23" spans="1:41" ht="32.1" customHeight="1" x14ac:dyDescent="0.25">
      <c r="A23" s="305" t="s">
        <v>44</v>
      </c>
      <c r="B23" s="312"/>
      <c r="C23" s="175">
        <f>+C22</f>
        <v>12794768</v>
      </c>
      <c r="D23" s="174"/>
      <c r="E23" s="174"/>
      <c r="F23" s="237">
        <v>-2864500</v>
      </c>
      <c r="G23" s="174"/>
      <c r="H23" s="174"/>
      <c r="I23" s="174"/>
      <c r="J23" s="174"/>
      <c r="K23" s="174"/>
      <c r="L23" s="174"/>
      <c r="M23" s="174"/>
      <c r="N23" s="174"/>
      <c r="O23" s="174">
        <f>SUM(C23:N23)</f>
        <v>9930268</v>
      </c>
      <c r="P23" s="182">
        <f>+O23/O22</f>
        <v>1</v>
      </c>
      <c r="Q23" s="175">
        <v>456958000</v>
      </c>
      <c r="R23" s="174">
        <v>630190000</v>
      </c>
      <c r="S23" s="174">
        <v>-2056800</v>
      </c>
      <c r="T23" s="174">
        <v>-13749600</v>
      </c>
      <c r="U23" s="174">
        <v>0</v>
      </c>
      <c r="V23" s="174"/>
      <c r="W23" s="174"/>
      <c r="X23" s="174"/>
      <c r="Y23" s="174"/>
      <c r="Z23" s="174"/>
      <c r="AA23" s="174"/>
      <c r="AB23" s="174"/>
      <c r="AC23" s="174">
        <f>SUM(Q23:AB23)</f>
        <v>1071341600</v>
      </c>
      <c r="AD23" s="182">
        <f>+AC23/AC22</f>
        <v>0.90042696398721622</v>
      </c>
      <c r="AE23" s="3"/>
      <c r="AF23" s="3"/>
    </row>
    <row r="24" spans="1:41" ht="32.1" customHeight="1" x14ac:dyDescent="0.25">
      <c r="A24" s="305" t="s">
        <v>45</v>
      </c>
      <c r="B24" s="312"/>
      <c r="C24" s="175"/>
      <c r="D24" s="174">
        <v>9930268</v>
      </c>
      <c r="E24" s="174"/>
      <c r="F24" s="237">
        <v>-2864500</v>
      </c>
      <c r="G24" s="174"/>
      <c r="H24" s="174"/>
      <c r="I24" s="174"/>
      <c r="J24" s="174"/>
      <c r="K24" s="174">
        <v>2864500</v>
      </c>
      <c r="L24" s="174"/>
      <c r="M24" s="174"/>
      <c r="N24" s="174"/>
      <c r="O24" s="174">
        <f>SUM(C24:N24)</f>
        <v>9930268</v>
      </c>
      <c r="P24" s="180"/>
      <c r="Q24" s="175"/>
      <c r="R24" s="174">
        <v>3428000</v>
      </c>
      <c r="S24" s="174">
        <v>98520000</v>
      </c>
      <c r="T24" s="174">
        <v>98520000</v>
      </c>
      <c r="U24" s="174">
        <v>98520000</v>
      </c>
      <c r="V24" s="174">
        <v>111353388</v>
      </c>
      <c r="W24" s="174">
        <v>111353388</v>
      </c>
      <c r="X24" s="174">
        <v>111353388</v>
      </c>
      <c r="Y24" s="174">
        <v>111353388</v>
      </c>
      <c r="Z24" s="174">
        <v>111353388</v>
      </c>
      <c r="AA24" s="174">
        <v>111353388</v>
      </c>
      <c r="AB24" s="174">
        <v>222706774</v>
      </c>
      <c r="AC24" s="174">
        <f>SUM(Q24:AB24)</f>
        <v>1189815102</v>
      </c>
      <c r="AD24" s="182"/>
      <c r="AE24" s="3"/>
      <c r="AF24" s="3"/>
    </row>
    <row r="25" spans="1:41" ht="32.1" customHeight="1" thickBot="1" x14ac:dyDescent="0.3">
      <c r="A25" s="427" t="s">
        <v>46</v>
      </c>
      <c r="B25" s="428"/>
      <c r="C25" s="176">
        <v>9930268</v>
      </c>
      <c r="D25" s="177">
        <v>0</v>
      </c>
      <c r="E25" s="177"/>
      <c r="F25" s="177">
        <v>0</v>
      </c>
      <c r="G25" s="177"/>
      <c r="H25" s="177"/>
      <c r="I25" s="177"/>
      <c r="J25" s="177"/>
      <c r="K25" s="177"/>
      <c r="L25" s="177"/>
      <c r="M25" s="177"/>
      <c r="N25" s="177"/>
      <c r="O25" s="177">
        <f>SUM(C25:N25)</f>
        <v>9930268</v>
      </c>
      <c r="P25" s="181">
        <f>+O25/O24</f>
        <v>1</v>
      </c>
      <c r="Q25" s="176">
        <v>0</v>
      </c>
      <c r="R25" s="177">
        <v>4235702</v>
      </c>
      <c r="S25" s="177">
        <v>79041400</v>
      </c>
      <c r="T25" s="177">
        <v>103867067</v>
      </c>
      <c r="U25" s="177">
        <v>98520000</v>
      </c>
      <c r="V25" s="177">
        <v>98520000</v>
      </c>
      <c r="W25" s="177">
        <v>98520000</v>
      </c>
      <c r="X25" s="177"/>
      <c r="Y25" s="177"/>
      <c r="Z25" s="177"/>
      <c r="AA25" s="177"/>
      <c r="AB25" s="177"/>
      <c r="AC25" s="177">
        <f>SUM(Q25:AB25)</f>
        <v>482704169</v>
      </c>
      <c r="AD25" s="183">
        <f>+AC25/AC24</f>
        <v>0.40569679119773017</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86" t="s">
        <v>48</v>
      </c>
      <c r="B28" s="388" t="s">
        <v>49</v>
      </c>
      <c r="C28" s="389"/>
      <c r="D28" s="312" t="s">
        <v>50</v>
      </c>
      <c r="E28" s="313"/>
      <c r="F28" s="313"/>
      <c r="G28" s="313"/>
      <c r="H28" s="313"/>
      <c r="I28" s="313"/>
      <c r="J28" s="313"/>
      <c r="K28" s="313"/>
      <c r="L28" s="313"/>
      <c r="M28" s="313"/>
      <c r="N28" s="313"/>
      <c r="O28" s="315"/>
      <c r="P28" s="335" t="s">
        <v>41</v>
      </c>
      <c r="Q28" s="335" t="s">
        <v>51</v>
      </c>
      <c r="R28" s="335"/>
      <c r="S28" s="335"/>
      <c r="T28" s="335"/>
      <c r="U28" s="335"/>
      <c r="V28" s="335"/>
      <c r="W28" s="335"/>
      <c r="X28" s="335"/>
      <c r="Y28" s="335"/>
      <c r="Z28" s="335"/>
      <c r="AA28" s="335"/>
      <c r="AB28" s="335"/>
      <c r="AC28" s="335"/>
      <c r="AD28" s="337"/>
    </row>
    <row r="29" spans="1:41" ht="27" customHeight="1" x14ac:dyDescent="0.25">
      <c r="A29" s="387"/>
      <c r="B29" s="390"/>
      <c r="C29" s="391"/>
      <c r="D29" s="88" t="s">
        <v>30</v>
      </c>
      <c r="E29" s="88" t="s">
        <v>31</v>
      </c>
      <c r="F29" s="88" t="s">
        <v>32</v>
      </c>
      <c r="G29" s="88" t="s">
        <v>33</v>
      </c>
      <c r="H29" s="88" t="s">
        <v>8</v>
      </c>
      <c r="I29" s="88" t="s">
        <v>34</v>
      </c>
      <c r="J29" s="88" t="s">
        <v>35</v>
      </c>
      <c r="K29" s="88" t="s">
        <v>36</v>
      </c>
      <c r="L29" s="88" t="s">
        <v>37</v>
      </c>
      <c r="M29" s="88" t="s">
        <v>38</v>
      </c>
      <c r="N29" s="88" t="s">
        <v>39</v>
      </c>
      <c r="O29" s="88" t="s">
        <v>40</v>
      </c>
      <c r="P29" s="315"/>
      <c r="Q29" s="335"/>
      <c r="R29" s="335"/>
      <c r="S29" s="335"/>
      <c r="T29" s="335"/>
      <c r="U29" s="335"/>
      <c r="V29" s="335"/>
      <c r="W29" s="335"/>
      <c r="X29" s="335"/>
      <c r="Y29" s="335"/>
      <c r="Z29" s="335"/>
      <c r="AA29" s="335"/>
      <c r="AB29" s="335"/>
      <c r="AC29" s="335"/>
      <c r="AD29" s="337"/>
    </row>
    <row r="30" spans="1:41" ht="42" customHeight="1" thickBot="1" x14ac:dyDescent="0.3">
      <c r="A30" s="85" t="s">
        <v>142</v>
      </c>
      <c r="B30" s="331"/>
      <c r="C30" s="332"/>
      <c r="D30" s="89"/>
      <c r="E30" s="89"/>
      <c r="F30" s="89"/>
      <c r="G30" s="89"/>
      <c r="H30" s="89"/>
      <c r="I30" s="89"/>
      <c r="J30" s="89"/>
      <c r="K30" s="89"/>
      <c r="L30" s="89"/>
      <c r="M30" s="89"/>
      <c r="N30" s="89"/>
      <c r="O30" s="89"/>
      <c r="P30" s="86">
        <f>SUM(D30:O30)</f>
        <v>0</v>
      </c>
      <c r="Q30" s="333"/>
      <c r="R30" s="333"/>
      <c r="S30" s="333"/>
      <c r="T30" s="333"/>
      <c r="U30" s="333"/>
      <c r="V30" s="333"/>
      <c r="W30" s="333"/>
      <c r="X30" s="333"/>
      <c r="Y30" s="333"/>
      <c r="Z30" s="333"/>
      <c r="AA30" s="333"/>
      <c r="AB30" s="333"/>
      <c r="AC30" s="333"/>
      <c r="AD30" s="334"/>
    </row>
    <row r="31" spans="1:41" ht="45" customHeight="1" x14ac:dyDescent="0.25">
      <c r="A31" s="338" t="s">
        <v>52</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05" t="s">
        <v>53</v>
      </c>
      <c r="B32" s="335" t="s">
        <v>54</v>
      </c>
      <c r="C32" s="335" t="s">
        <v>49</v>
      </c>
      <c r="D32" s="335" t="s">
        <v>55</v>
      </c>
      <c r="E32" s="335"/>
      <c r="F32" s="335"/>
      <c r="G32" s="335"/>
      <c r="H32" s="335"/>
      <c r="I32" s="335"/>
      <c r="J32" s="335"/>
      <c r="K32" s="335"/>
      <c r="L32" s="335"/>
      <c r="M32" s="335"/>
      <c r="N32" s="335"/>
      <c r="O32" s="335"/>
      <c r="P32" s="335"/>
      <c r="Q32" s="335" t="s">
        <v>56</v>
      </c>
      <c r="R32" s="335"/>
      <c r="S32" s="335"/>
      <c r="T32" s="335"/>
      <c r="U32" s="335"/>
      <c r="V32" s="335"/>
      <c r="W32" s="335"/>
      <c r="X32" s="335"/>
      <c r="Y32" s="335"/>
      <c r="Z32" s="335"/>
      <c r="AA32" s="335"/>
      <c r="AB32" s="335"/>
      <c r="AC32" s="335"/>
      <c r="AD32" s="337"/>
      <c r="AG32" s="87"/>
      <c r="AH32" s="87"/>
      <c r="AI32" s="87"/>
      <c r="AJ32" s="87"/>
      <c r="AK32" s="87"/>
      <c r="AL32" s="87"/>
      <c r="AM32" s="87"/>
      <c r="AN32" s="87"/>
      <c r="AO32" s="87"/>
    </row>
    <row r="33" spans="1:41" ht="27" customHeight="1" x14ac:dyDescent="0.25">
      <c r="A33" s="305"/>
      <c r="B33" s="335"/>
      <c r="C33" s="33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312" t="s">
        <v>57</v>
      </c>
      <c r="R33" s="313"/>
      <c r="S33" s="313"/>
      <c r="T33" s="315"/>
      <c r="U33" s="312" t="s">
        <v>58</v>
      </c>
      <c r="V33" s="313"/>
      <c r="W33" s="313"/>
      <c r="X33" s="315"/>
      <c r="Y33" s="312" t="s">
        <v>59</v>
      </c>
      <c r="Z33" s="313"/>
      <c r="AA33" s="315"/>
      <c r="AB33" s="312" t="s">
        <v>60</v>
      </c>
      <c r="AC33" s="313"/>
      <c r="AD33" s="314"/>
      <c r="AG33" s="87"/>
      <c r="AH33" s="87"/>
      <c r="AI33" s="87"/>
      <c r="AJ33" s="87"/>
      <c r="AK33" s="87"/>
      <c r="AL33" s="87"/>
      <c r="AM33" s="87"/>
      <c r="AN33" s="87"/>
      <c r="AO33" s="87"/>
    </row>
    <row r="34" spans="1:41" ht="170.25" customHeight="1" x14ac:dyDescent="0.25">
      <c r="A34" s="316" t="s">
        <v>142</v>
      </c>
      <c r="B34" s="318">
        <v>0.1</v>
      </c>
      <c r="C34" s="90" t="s">
        <v>61</v>
      </c>
      <c r="D34" s="89">
        <v>90</v>
      </c>
      <c r="E34" s="89">
        <v>276</v>
      </c>
      <c r="F34" s="89">
        <v>276</v>
      </c>
      <c r="G34" s="89">
        <v>276</v>
      </c>
      <c r="H34" s="89">
        <v>276</v>
      </c>
      <c r="I34" s="89">
        <v>276</v>
      </c>
      <c r="J34" s="89">
        <v>276</v>
      </c>
      <c r="K34" s="89">
        <v>276</v>
      </c>
      <c r="L34" s="89">
        <v>276</v>
      </c>
      <c r="M34" s="89">
        <v>276</v>
      </c>
      <c r="N34" s="89">
        <v>276</v>
      </c>
      <c r="O34" s="89">
        <v>276</v>
      </c>
      <c r="P34" s="202">
        <f>SUM(D34:O34)</f>
        <v>3126</v>
      </c>
      <c r="Q34" s="533" t="s">
        <v>705</v>
      </c>
      <c r="R34" s="534"/>
      <c r="S34" s="534"/>
      <c r="T34" s="535"/>
      <c r="U34" s="533" t="s">
        <v>706</v>
      </c>
      <c r="V34" s="534"/>
      <c r="W34" s="534"/>
      <c r="X34" s="535"/>
      <c r="Y34" s="533" t="s">
        <v>707</v>
      </c>
      <c r="Z34" s="534"/>
      <c r="AA34" s="535"/>
      <c r="AB34" s="527" t="s">
        <v>143</v>
      </c>
      <c r="AC34" s="528"/>
      <c r="AD34" s="536"/>
      <c r="AG34" s="87"/>
      <c r="AH34" s="87"/>
      <c r="AI34" s="87"/>
      <c r="AJ34" s="87"/>
      <c r="AK34" s="87"/>
      <c r="AL34" s="87"/>
      <c r="AM34" s="87"/>
      <c r="AN34" s="87"/>
      <c r="AO34" s="87"/>
    </row>
    <row r="35" spans="1:41" ht="170.25" customHeight="1" thickBot="1" x14ac:dyDescent="0.3">
      <c r="A35" s="317"/>
      <c r="B35" s="319"/>
      <c r="C35" s="91" t="s">
        <v>64</v>
      </c>
      <c r="D35" s="223">
        <v>26</v>
      </c>
      <c r="E35" s="223">
        <v>314</v>
      </c>
      <c r="F35" s="223">
        <v>401</v>
      </c>
      <c r="G35" s="223">
        <v>418</v>
      </c>
      <c r="H35" s="223">
        <v>474</v>
      </c>
      <c r="I35" s="223">
        <v>416</v>
      </c>
      <c r="J35" s="223">
        <v>461</v>
      </c>
      <c r="K35" s="223"/>
      <c r="L35" s="223"/>
      <c r="M35" s="223"/>
      <c r="N35" s="223"/>
      <c r="O35" s="223"/>
      <c r="P35" s="224">
        <f>SUM(D35:O35)</f>
        <v>2510</v>
      </c>
      <c r="Q35" s="530"/>
      <c r="R35" s="531"/>
      <c r="S35" s="531"/>
      <c r="T35" s="532"/>
      <c r="U35" s="530"/>
      <c r="V35" s="531"/>
      <c r="W35" s="531"/>
      <c r="X35" s="532"/>
      <c r="Y35" s="530"/>
      <c r="Z35" s="531"/>
      <c r="AA35" s="532"/>
      <c r="AB35" s="530"/>
      <c r="AC35" s="531"/>
      <c r="AD35" s="537"/>
      <c r="AE35" s="49"/>
      <c r="AG35" s="87"/>
      <c r="AH35" s="87"/>
      <c r="AI35" s="87"/>
      <c r="AJ35" s="87"/>
      <c r="AK35" s="87"/>
      <c r="AL35" s="87"/>
      <c r="AM35" s="87"/>
      <c r="AN35" s="87"/>
      <c r="AO35" s="87"/>
    </row>
    <row r="36" spans="1:41" ht="26.1" customHeight="1" x14ac:dyDescent="0.25">
      <c r="A36" s="304" t="s">
        <v>65</v>
      </c>
      <c r="B36" s="306" t="s">
        <v>66</v>
      </c>
      <c r="C36" s="308" t="s">
        <v>67</v>
      </c>
      <c r="D36" s="308"/>
      <c r="E36" s="308"/>
      <c r="F36" s="308"/>
      <c r="G36" s="308"/>
      <c r="H36" s="308"/>
      <c r="I36" s="308"/>
      <c r="J36" s="308"/>
      <c r="K36" s="308"/>
      <c r="L36" s="308"/>
      <c r="M36" s="308"/>
      <c r="N36" s="308"/>
      <c r="O36" s="308"/>
      <c r="P36" s="308"/>
      <c r="Q36" s="309" t="s">
        <v>68</v>
      </c>
      <c r="R36" s="310"/>
      <c r="S36" s="310"/>
      <c r="T36" s="310"/>
      <c r="U36" s="310"/>
      <c r="V36" s="310"/>
      <c r="W36" s="310"/>
      <c r="X36" s="310"/>
      <c r="Y36" s="310"/>
      <c r="Z36" s="310"/>
      <c r="AA36" s="310"/>
      <c r="AB36" s="310"/>
      <c r="AC36" s="310"/>
      <c r="AD36" s="311"/>
      <c r="AG36" s="87"/>
      <c r="AH36" s="87"/>
      <c r="AI36" s="87"/>
      <c r="AJ36" s="87"/>
      <c r="AK36" s="87"/>
      <c r="AL36" s="87"/>
      <c r="AM36" s="87"/>
      <c r="AN36" s="87"/>
      <c r="AO36" s="87"/>
    </row>
    <row r="37" spans="1:41" ht="26.1" customHeight="1" x14ac:dyDescent="0.25">
      <c r="A37" s="305"/>
      <c r="B37" s="307"/>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12" t="s">
        <v>83</v>
      </c>
      <c r="R37" s="313"/>
      <c r="S37" s="313"/>
      <c r="T37" s="313"/>
      <c r="U37" s="313"/>
      <c r="V37" s="313"/>
      <c r="W37" s="313"/>
      <c r="X37" s="313"/>
      <c r="Y37" s="313"/>
      <c r="Z37" s="313"/>
      <c r="AA37" s="313"/>
      <c r="AB37" s="313"/>
      <c r="AC37" s="313"/>
      <c r="AD37" s="314"/>
      <c r="AG37" s="94"/>
      <c r="AH37" s="94"/>
      <c r="AI37" s="94"/>
      <c r="AJ37" s="94"/>
      <c r="AK37" s="94"/>
      <c r="AL37" s="94"/>
      <c r="AM37" s="94"/>
      <c r="AN37" s="94"/>
      <c r="AO37" s="94"/>
    </row>
    <row r="38" spans="1:41" ht="91.5" customHeight="1" x14ac:dyDescent="0.25">
      <c r="A38" s="286" t="s">
        <v>144</v>
      </c>
      <c r="B38" s="298">
        <v>0.04</v>
      </c>
      <c r="C38" s="90" t="s">
        <v>61</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546" t="s">
        <v>764</v>
      </c>
      <c r="R38" s="547"/>
      <c r="S38" s="547"/>
      <c r="T38" s="547"/>
      <c r="U38" s="547"/>
      <c r="V38" s="547"/>
      <c r="W38" s="547"/>
      <c r="X38" s="547"/>
      <c r="Y38" s="547"/>
      <c r="Z38" s="547"/>
      <c r="AA38" s="547"/>
      <c r="AB38" s="547"/>
      <c r="AC38" s="547"/>
      <c r="AD38" s="548"/>
      <c r="AE38" s="97"/>
      <c r="AG38" s="98"/>
      <c r="AH38" s="98"/>
      <c r="AI38" s="98"/>
      <c r="AJ38" s="98"/>
      <c r="AK38" s="98"/>
      <c r="AL38" s="98"/>
      <c r="AM38" s="98"/>
      <c r="AN38" s="98"/>
      <c r="AO38" s="98"/>
    </row>
    <row r="39" spans="1:41" ht="91.5" customHeight="1" x14ac:dyDescent="0.25">
      <c r="A39" s="296"/>
      <c r="B39" s="299"/>
      <c r="C39" s="99" t="s">
        <v>64</v>
      </c>
      <c r="D39" s="212">
        <v>0</v>
      </c>
      <c r="E39" s="212">
        <v>9.0999999999999998E-2</v>
      </c>
      <c r="F39" s="212">
        <v>9.0999999999999998E-2</v>
      </c>
      <c r="G39" s="212">
        <v>9.0999999999999998E-2</v>
      </c>
      <c r="H39" s="212">
        <v>9.0999999999999998E-2</v>
      </c>
      <c r="I39" s="212">
        <v>9.0999999999999998E-2</v>
      </c>
      <c r="J39" s="212">
        <v>9.0999999999999998E-2</v>
      </c>
      <c r="K39" s="212"/>
      <c r="L39" s="212"/>
      <c r="M39" s="212"/>
      <c r="N39" s="212"/>
      <c r="O39" s="212"/>
      <c r="P39" s="219">
        <f t="shared" si="0"/>
        <v>0.54599999999999993</v>
      </c>
      <c r="Q39" s="552"/>
      <c r="R39" s="553"/>
      <c r="S39" s="553"/>
      <c r="T39" s="553"/>
      <c r="U39" s="553"/>
      <c r="V39" s="553"/>
      <c r="W39" s="553"/>
      <c r="X39" s="553"/>
      <c r="Y39" s="553"/>
      <c r="Z39" s="553"/>
      <c r="AA39" s="553"/>
      <c r="AB39" s="553"/>
      <c r="AC39" s="553"/>
      <c r="AD39" s="554"/>
      <c r="AE39" s="97"/>
    </row>
    <row r="40" spans="1:41" ht="111" customHeight="1" x14ac:dyDescent="0.25">
      <c r="A40" s="286" t="s">
        <v>145</v>
      </c>
      <c r="B40" s="288">
        <v>0.03</v>
      </c>
      <c r="C40" s="102" t="s">
        <v>61</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 t="shared" si="0"/>
        <v>0.99999999999999978</v>
      </c>
      <c r="Q40" s="546" t="s">
        <v>708</v>
      </c>
      <c r="R40" s="547"/>
      <c r="S40" s="547"/>
      <c r="T40" s="547"/>
      <c r="U40" s="547"/>
      <c r="V40" s="547"/>
      <c r="W40" s="547"/>
      <c r="X40" s="547"/>
      <c r="Y40" s="547"/>
      <c r="Z40" s="547"/>
      <c r="AA40" s="547"/>
      <c r="AB40" s="547"/>
      <c r="AC40" s="547"/>
      <c r="AD40" s="548"/>
      <c r="AE40" s="97"/>
    </row>
    <row r="41" spans="1:41" ht="111" customHeight="1" x14ac:dyDescent="0.25">
      <c r="A41" s="296"/>
      <c r="B41" s="299"/>
      <c r="C41" s="99" t="s">
        <v>64</v>
      </c>
      <c r="D41" s="212">
        <v>0</v>
      </c>
      <c r="E41" s="212">
        <v>9.0999999999999998E-2</v>
      </c>
      <c r="F41" s="212">
        <v>9.0999999999999998E-2</v>
      </c>
      <c r="G41" s="212">
        <v>9.0999999999999998E-2</v>
      </c>
      <c r="H41" s="212">
        <v>9.0999999999999998E-2</v>
      </c>
      <c r="I41" s="212">
        <v>9.0999999999999998E-2</v>
      </c>
      <c r="J41" s="212">
        <v>9.0999999999999998E-2</v>
      </c>
      <c r="K41" s="212"/>
      <c r="L41" s="212"/>
      <c r="M41" s="212"/>
      <c r="N41" s="212"/>
      <c r="O41" s="212"/>
      <c r="P41" s="219">
        <f t="shared" si="0"/>
        <v>0.54599999999999993</v>
      </c>
      <c r="Q41" s="565"/>
      <c r="R41" s="566"/>
      <c r="S41" s="566"/>
      <c r="T41" s="566"/>
      <c r="U41" s="566"/>
      <c r="V41" s="566"/>
      <c r="W41" s="566"/>
      <c r="X41" s="566"/>
      <c r="Y41" s="566"/>
      <c r="Z41" s="566"/>
      <c r="AA41" s="566"/>
      <c r="AB41" s="566"/>
      <c r="AC41" s="566"/>
      <c r="AD41" s="567"/>
      <c r="AE41" s="97"/>
    </row>
    <row r="42" spans="1:41" ht="91.5" customHeight="1" x14ac:dyDescent="0.25">
      <c r="A42" s="286" t="s">
        <v>146</v>
      </c>
      <c r="B42" s="288">
        <v>0.03</v>
      </c>
      <c r="C42" s="102" t="s">
        <v>61</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546" t="s">
        <v>709</v>
      </c>
      <c r="R42" s="547"/>
      <c r="S42" s="547"/>
      <c r="T42" s="547"/>
      <c r="U42" s="547"/>
      <c r="V42" s="547"/>
      <c r="W42" s="547"/>
      <c r="X42" s="547"/>
      <c r="Y42" s="547"/>
      <c r="Z42" s="547"/>
      <c r="AA42" s="547"/>
      <c r="AB42" s="547"/>
      <c r="AC42" s="547"/>
      <c r="AD42" s="548"/>
      <c r="AE42" s="97"/>
    </row>
    <row r="43" spans="1:41" ht="91.5" customHeight="1" thickBot="1" x14ac:dyDescent="0.3">
      <c r="A43" s="287"/>
      <c r="B43" s="289"/>
      <c r="C43" s="91" t="s">
        <v>64</v>
      </c>
      <c r="D43" s="214">
        <v>0</v>
      </c>
      <c r="E43" s="214">
        <v>9.0999999999999998E-2</v>
      </c>
      <c r="F43" s="214">
        <v>9.0999999999999998E-2</v>
      </c>
      <c r="G43" s="214">
        <v>9.0999999999999998E-2</v>
      </c>
      <c r="H43" s="214">
        <v>9.0999999999999998E-2</v>
      </c>
      <c r="I43" s="214">
        <v>9.0999999999999998E-2</v>
      </c>
      <c r="J43" s="214">
        <v>9.0999999999999998E-2</v>
      </c>
      <c r="K43" s="214"/>
      <c r="L43" s="214"/>
      <c r="M43" s="214"/>
      <c r="N43" s="214"/>
      <c r="O43" s="214"/>
      <c r="P43" s="220">
        <f t="shared" si="0"/>
        <v>0.54599999999999993</v>
      </c>
      <c r="Q43" s="549"/>
      <c r="R43" s="550"/>
      <c r="S43" s="550"/>
      <c r="T43" s="550"/>
      <c r="U43" s="550"/>
      <c r="V43" s="550"/>
      <c r="W43" s="550"/>
      <c r="X43" s="550"/>
      <c r="Y43" s="550"/>
      <c r="Z43" s="550"/>
      <c r="AA43" s="550"/>
      <c r="AB43" s="550"/>
      <c r="AC43" s="550"/>
      <c r="AD43" s="551"/>
      <c r="AE43" s="97"/>
    </row>
  </sheetData>
  <mergeCells count="79">
    <mergeCell ref="A19:AD19"/>
    <mergeCell ref="C20:P20"/>
    <mergeCell ref="M8:N8"/>
    <mergeCell ref="O8:P8"/>
    <mergeCell ref="AB1:AD1"/>
    <mergeCell ref="B2:AA2"/>
    <mergeCell ref="AB2:AD2"/>
    <mergeCell ref="B3:AA4"/>
    <mergeCell ref="AB3:AD3"/>
    <mergeCell ref="AB4:AD4"/>
    <mergeCell ref="A1:A4"/>
    <mergeCell ref="B1:AA1"/>
    <mergeCell ref="K7:L9"/>
    <mergeCell ref="M7:N7"/>
    <mergeCell ref="O7:P7"/>
    <mergeCell ref="I7:J9"/>
    <mergeCell ref="M9:N9"/>
    <mergeCell ref="O9:P9"/>
    <mergeCell ref="A11:B13"/>
    <mergeCell ref="C11:AD13"/>
    <mergeCell ref="A7:B9"/>
    <mergeCell ref="C7:C9"/>
    <mergeCell ref="D7:H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B30:C30"/>
    <mergeCell ref="Q30:AD30"/>
    <mergeCell ref="Q20:AD20"/>
    <mergeCell ref="A22:B22"/>
    <mergeCell ref="A23:B23"/>
    <mergeCell ref="A24:B24"/>
    <mergeCell ref="A25:B25"/>
    <mergeCell ref="A27:AD27"/>
    <mergeCell ref="A28:A29"/>
    <mergeCell ref="B28:C29"/>
    <mergeCell ref="D28:O28"/>
    <mergeCell ref="P28:P29"/>
    <mergeCell ref="Q28:AD29"/>
    <mergeCell ref="A31:AD31"/>
    <mergeCell ref="A32:A33"/>
    <mergeCell ref="B32:B33"/>
    <mergeCell ref="C32:C33"/>
    <mergeCell ref="D32:P32"/>
    <mergeCell ref="Q32:AD32"/>
    <mergeCell ref="Y33:AA33"/>
    <mergeCell ref="AB33:AD33"/>
    <mergeCell ref="U33:X33"/>
    <mergeCell ref="A34:A35"/>
    <mergeCell ref="B34:B35"/>
    <mergeCell ref="Q33:T33"/>
    <mergeCell ref="Q34:T35"/>
    <mergeCell ref="A36:A37"/>
    <mergeCell ref="B36:B37"/>
    <mergeCell ref="C36:P36"/>
    <mergeCell ref="Q36:AD36"/>
    <mergeCell ref="Q37:AD37"/>
    <mergeCell ref="U34:X35"/>
    <mergeCell ref="Y34:AA35"/>
    <mergeCell ref="AB34:AD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AB34 Y34 Q34 U34 Q38:AD43" xr:uid="{00000000-0002-0000-0900-000000000000}">
      <formula1>2000</formula1>
    </dataValidation>
    <dataValidation type="textLength" operator="lessThanOrEqual" allowBlank="1" showInputMessage="1" showErrorMessage="1" errorTitle="Máximo 2.000 caracteres" error="Máximo 2.000 caracteres" promptTitle="2.000 caracteres" sqref="Q30:AD30" xr:uid="{00000000-0002-0000-0900-000001000000}">
      <formula1>2000</formula1>
    </dataValidation>
    <dataValidation type="list" allowBlank="1" showInputMessage="1" showErrorMessage="1" sqref="C7:C9" xr:uid="{00000000-0002-0000-0900-000002000000}">
      <formula1>$C$21:$N$21</formula1>
    </dataValidation>
  </dataValidations>
  <pageMargins left="0.25" right="0.25" top="0.75" bottom="0.75" header="0.3" footer="0.3"/>
  <pageSetup scale="22"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pageSetUpPr fitToPage="1"/>
  </sheetPr>
  <dimension ref="A1:AZ63"/>
  <sheetViews>
    <sheetView topLeftCell="AS45" zoomScale="70" zoomScaleNormal="70" workbookViewId="0">
      <selection activeCell="AZ44" sqref="AZ44"/>
    </sheetView>
  </sheetViews>
  <sheetFormatPr baseColWidth="10" defaultColWidth="10.85546875" defaultRowHeight="15" x14ac:dyDescent="0.25"/>
  <cols>
    <col min="1" max="1" width="20" style="108" bestFit="1" customWidth="1"/>
    <col min="2" max="2" width="20.7109375" style="108" bestFit="1" customWidth="1"/>
    <col min="3" max="3" width="22.5703125" style="108" bestFit="1" customWidth="1"/>
    <col min="4" max="4" width="15.5703125" style="108" bestFit="1" customWidth="1"/>
    <col min="5" max="5" width="20.28515625" style="108" bestFit="1" customWidth="1"/>
    <col min="6" max="6" width="14.85546875" style="108" customWidth="1"/>
    <col min="7" max="7" width="20.5703125" style="108" customWidth="1"/>
    <col min="8" max="8" width="23.85546875" style="108" customWidth="1"/>
    <col min="9" max="10" width="29.28515625" style="108" customWidth="1"/>
    <col min="11" max="11" width="16.85546875" style="108" customWidth="1"/>
    <col min="12" max="13" width="15.28515625" style="108" customWidth="1"/>
    <col min="14" max="14" width="30.42578125" style="108" customWidth="1"/>
    <col min="15" max="19" width="8.7109375" style="108" customWidth="1"/>
    <col min="20" max="20" width="22.28515625" style="108" customWidth="1"/>
    <col min="21" max="21" width="23" style="108" customWidth="1"/>
    <col min="22" max="23" width="5.85546875" style="108" customWidth="1"/>
    <col min="24" max="33" width="6.5703125" style="108" customWidth="1"/>
    <col min="34" max="35" width="5.85546875" style="108" customWidth="1"/>
    <col min="36" max="36" width="8.5703125" style="108" customWidth="1"/>
    <col min="37" max="38" width="5.85546875" style="108" customWidth="1"/>
    <col min="39" max="39" width="11.7109375" style="108" customWidth="1"/>
    <col min="40" max="45" width="5.85546875" style="108" customWidth="1"/>
    <col min="46" max="46" width="15.85546875" style="121" customWidth="1"/>
    <col min="47" max="47" width="14.5703125" style="229" customWidth="1"/>
    <col min="48" max="48" width="95.7109375" style="108" customWidth="1"/>
    <col min="49" max="49" width="157.28515625" style="108" customWidth="1"/>
    <col min="50" max="50" width="36.42578125" style="108" customWidth="1"/>
    <col min="51" max="51" width="34.7109375" style="108" customWidth="1"/>
    <col min="52" max="16384" width="10.85546875" style="108"/>
  </cols>
  <sheetData>
    <row r="1" spans="1:51" ht="15.95" customHeight="1" x14ac:dyDescent="0.25">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463" t="s">
        <v>1</v>
      </c>
      <c r="AY1" s="464"/>
    </row>
    <row r="2" spans="1:51" ht="15.95" customHeight="1" x14ac:dyDescent="0.25">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ht="15" customHeight="1" x14ac:dyDescent="0.25">
      <c r="A3" s="580" t="s">
        <v>147</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ht="15.95" customHeight="1" x14ac:dyDescent="0.25">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148</v>
      </c>
      <c r="AY4" s="573"/>
    </row>
    <row r="5" spans="1:51" ht="15" customHeight="1" x14ac:dyDescent="0.25">
      <c r="A5" s="599" t="s">
        <v>149</v>
      </c>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1"/>
      <c r="AH5" s="603" t="s">
        <v>13</v>
      </c>
      <c r="AI5" s="604"/>
      <c r="AJ5" s="604"/>
      <c r="AK5" s="604"/>
      <c r="AL5" s="604"/>
      <c r="AM5" s="604"/>
      <c r="AN5" s="604"/>
      <c r="AO5" s="604"/>
      <c r="AP5" s="604"/>
      <c r="AQ5" s="604"/>
      <c r="AR5" s="604"/>
      <c r="AS5" s="604"/>
      <c r="AT5" s="604"/>
      <c r="AU5" s="605"/>
      <c r="AV5" s="568" t="s">
        <v>150</v>
      </c>
      <c r="AW5" s="568" t="s">
        <v>151</v>
      </c>
      <c r="AX5" s="568" t="s">
        <v>152</v>
      </c>
      <c r="AY5" s="568" t="s">
        <v>153</v>
      </c>
    </row>
    <row r="6" spans="1:51" ht="15" customHeight="1" x14ac:dyDescent="0.25">
      <c r="A6" s="612" t="s">
        <v>9</v>
      </c>
      <c r="B6" s="612"/>
      <c r="C6" s="612"/>
      <c r="D6" s="613">
        <v>45146</v>
      </c>
      <c r="E6" s="614"/>
      <c r="F6" s="603" t="s">
        <v>10</v>
      </c>
      <c r="G6" s="605"/>
      <c r="H6" s="615" t="s">
        <v>11</v>
      </c>
      <c r="I6" s="615"/>
      <c r="J6" s="116"/>
      <c r="K6" s="603"/>
      <c r="L6" s="604"/>
      <c r="M6" s="604"/>
      <c r="N6" s="604"/>
      <c r="O6" s="604"/>
      <c r="P6" s="604"/>
      <c r="Q6" s="604"/>
      <c r="R6" s="604"/>
      <c r="S6" s="604"/>
      <c r="T6" s="604"/>
      <c r="U6" s="604"/>
      <c r="V6" s="109"/>
      <c r="W6" s="109"/>
      <c r="X6" s="109"/>
      <c r="Y6" s="109"/>
      <c r="Z6" s="109"/>
      <c r="AA6" s="109"/>
      <c r="AB6" s="109"/>
      <c r="AC6" s="109"/>
      <c r="AD6" s="109"/>
      <c r="AE6" s="109"/>
      <c r="AF6" s="109"/>
      <c r="AG6" s="110"/>
      <c r="AH6" s="606"/>
      <c r="AI6" s="607"/>
      <c r="AJ6" s="607"/>
      <c r="AK6" s="607"/>
      <c r="AL6" s="607"/>
      <c r="AM6" s="607"/>
      <c r="AN6" s="607"/>
      <c r="AO6" s="607"/>
      <c r="AP6" s="607"/>
      <c r="AQ6" s="607"/>
      <c r="AR6" s="607"/>
      <c r="AS6" s="607"/>
      <c r="AT6" s="607"/>
      <c r="AU6" s="608"/>
      <c r="AV6" s="569"/>
      <c r="AW6" s="569"/>
      <c r="AX6" s="569"/>
      <c r="AY6" s="569"/>
    </row>
    <row r="7" spans="1:51" ht="15" customHeight="1" x14ac:dyDescent="0.25">
      <c r="A7" s="612"/>
      <c r="B7" s="612"/>
      <c r="C7" s="612"/>
      <c r="D7" s="614"/>
      <c r="E7" s="614"/>
      <c r="F7" s="606"/>
      <c r="G7" s="608"/>
      <c r="H7" s="615" t="s">
        <v>12</v>
      </c>
      <c r="I7" s="615"/>
      <c r="J7" s="116"/>
      <c r="K7" s="606"/>
      <c r="L7" s="607"/>
      <c r="M7" s="607"/>
      <c r="N7" s="607"/>
      <c r="O7" s="607"/>
      <c r="P7" s="607"/>
      <c r="Q7" s="607"/>
      <c r="R7" s="607"/>
      <c r="S7" s="607"/>
      <c r="T7" s="607"/>
      <c r="U7" s="607"/>
      <c r="V7" s="111"/>
      <c r="W7" s="111"/>
      <c r="X7" s="111"/>
      <c r="Y7" s="111"/>
      <c r="Z7" s="111"/>
      <c r="AA7" s="111"/>
      <c r="AB7" s="111"/>
      <c r="AC7" s="111"/>
      <c r="AD7" s="111"/>
      <c r="AE7" s="111"/>
      <c r="AF7" s="111"/>
      <c r="AG7" s="112"/>
      <c r="AH7" s="606"/>
      <c r="AI7" s="607"/>
      <c r="AJ7" s="607"/>
      <c r="AK7" s="607"/>
      <c r="AL7" s="607"/>
      <c r="AM7" s="607"/>
      <c r="AN7" s="607"/>
      <c r="AO7" s="607"/>
      <c r="AP7" s="607"/>
      <c r="AQ7" s="607"/>
      <c r="AR7" s="607"/>
      <c r="AS7" s="607"/>
      <c r="AT7" s="607"/>
      <c r="AU7" s="608"/>
      <c r="AV7" s="569"/>
      <c r="AW7" s="569"/>
      <c r="AX7" s="569"/>
      <c r="AY7" s="569"/>
    </row>
    <row r="8" spans="1:51" ht="15" customHeight="1" x14ac:dyDescent="0.25">
      <c r="A8" s="612"/>
      <c r="B8" s="612"/>
      <c r="C8" s="612"/>
      <c r="D8" s="614"/>
      <c r="E8" s="614"/>
      <c r="F8" s="609"/>
      <c r="G8" s="611"/>
      <c r="H8" s="615" t="s">
        <v>13</v>
      </c>
      <c r="I8" s="615"/>
      <c r="J8" s="116" t="s">
        <v>14</v>
      </c>
      <c r="K8" s="609"/>
      <c r="L8" s="610"/>
      <c r="M8" s="610"/>
      <c r="N8" s="610"/>
      <c r="O8" s="610"/>
      <c r="P8" s="610"/>
      <c r="Q8" s="610"/>
      <c r="R8" s="610"/>
      <c r="S8" s="610"/>
      <c r="T8" s="610"/>
      <c r="U8" s="610"/>
      <c r="V8" s="113"/>
      <c r="W8" s="113"/>
      <c r="X8" s="113"/>
      <c r="Y8" s="113"/>
      <c r="Z8" s="113"/>
      <c r="AA8" s="113"/>
      <c r="AB8" s="113"/>
      <c r="AC8" s="113"/>
      <c r="AD8" s="113"/>
      <c r="AE8" s="113"/>
      <c r="AF8" s="113"/>
      <c r="AG8" s="114"/>
      <c r="AH8" s="606"/>
      <c r="AI8" s="607"/>
      <c r="AJ8" s="607"/>
      <c r="AK8" s="607"/>
      <c r="AL8" s="607"/>
      <c r="AM8" s="607"/>
      <c r="AN8" s="607"/>
      <c r="AO8" s="607"/>
      <c r="AP8" s="607"/>
      <c r="AQ8" s="607"/>
      <c r="AR8" s="607"/>
      <c r="AS8" s="607"/>
      <c r="AT8" s="607"/>
      <c r="AU8" s="608"/>
      <c r="AV8" s="569"/>
      <c r="AW8" s="569"/>
      <c r="AX8" s="569"/>
      <c r="AY8" s="569"/>
    </row>
    <row r="9" spans="1:51" ht="15" customHeight="1" x14ac:dyDescent="0.25">
      <c r="A9" s="595" t="s">
        <v>154</v>
      </c>
      <c r="B9" s="596"/>
      <c r="C9" s="597"/>
      <c r="D9" s="588" t="s">
        <v>155</v>
      </c>
      <c r="E9" s="589"/>
      <c r="F9" s="589"/>
      <c r="G9" s="589"/>
      <c r="H9" s="589"/>
      <c r="I9" s="589"/>
      <c r="J9" s="589"/>
      <c r="K9" s="590"/>
      <c r="L9" s="590"/>
      <c r="M9" s="590"/>
      <c r="N9" s="590"/>
      <c r="O9" s="590"/>
      <c r="P9" s="590"/>
      <c r="Q9" s="590"/>
      <c r="R9" s="590"/>
      <c r="S9" s="590"/>
      <c r="T9" s="590"/>
      <c r="U9" s="590"/>
      <c r="V9" s="590"/>
      <c r="W9" s="590"/>
      <c r="X9" s="590"/>
      <c r="Y9" s="590"/>
      <c r="Z9" s="590"/>
      <c r="AA9" s="590"/>
      <c r="AB9" s="590"/>
      <c r="AC9" s="590"/>
      <c r="AD9" s="590"/>
      <c r="AE9" s="590"/>
      <c r="AF9" s="590"/>
      <c r="AG9" s="591"/>
      <c r="AH9" s="606"/>
      <c r="AI9" s="607"/>
      <c r="AJ9" s="607"/>
      <c r="AK9" s="607"/>
      <c r="AL9" s="607"/>
      <c r="AM9" s="607"/>
      <c r="AN9" s="607"/>
      <c r="AO9" s="607"/>
      <c r="AP9" s="607"/>
      <c r="AQ9" s="607"/>
      <c r="AR9" s="607"/>
      <c r="AS9" s="607"/>
      <c r="AT9" s="607"/>
      <c r="AU9" s="608"/>
      <c r="AV9" s="569"/>
      <c r="AW9" s="569"/>
      <c r="AX9" s="569"/>
      <c r="AY9" s="569"/>
    </row>
    <row r="10" spans="1:51" ht="15" customHeight="1" x14ac:dyDescent="0.25">
      <c r="A10" s="585" t="s">
        <v>156</v>
      </c>
      <c r="B10" s="586"/>
      <c r="C10" s="587"/>
      <c r="D10" s="598" t="s">
        <v>157</v>
      </c>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1"/>
      <c r="AH10" s="609"/>
      <c r="AI10" s="610"/>
      <c r="AJ10" s="610"/>
      <c r="AK10" s="610"/>
      <c r="AL10" s="610"/>
      <c r="AM10" s="610"/>
      <c r="AN10" s="610"/>
      <c r="AO10" s="610"/>
      <c r="AP10" s="610"/>
      <c r="AQ10" s="610"/>
      <c r="AR10" s="610"/>
      <c r="AS10" s="610"/>
      <c r="AT10" s="610"/>
      <c r="AU10" s="611"/>
      <c r="AV10" s="569"/>
      <c r="AW10" s="569"/>
      <c r="AX10" s="569"/>
      <c r="AY10" s="569"/>
    </row>
    <row r="11" spans="1:51" ht="39.950000000000003" customHeight="1" x14ac:dyDescent="0.25">
      <c r="A11" s="592" t="s">
        <v>158</v>
      </c>
      <c r="B11" s="593"/>
      <c r="C11" s="593"/>
      <c r="D11" s="593"/>
      <c r="E11" s="593"/>
      <c r="F11" s="594"/>
      <c r="G11" s="592" t="s">
        <v>159</v>
      </c>
      <c r="H11" s="594"/>
      <c r="I11" s="568" t="s">
        <v>160</v>
      </c>
      <c r="J11" s="568" t="s">
        <v>161</v>
      </c>
      <c r="K11" s="568" t="s">
        <v>162</v>
      </c>
      <c r="L11" s="568" t="s">
        <v>163</v>
      </c>
      <c r="M11" s="568" t="s">
        <v>164</v>
      </c>
      <c r="N11" s="568" t="s">
        <v>165</v>
      </c>
      <c r="O11" s="592" t="s">
        <v>166</v>
      </c>
      <c r="P11" s="593"/>
      <c r="Q11" s="593"/>
      <c r="R11" s="593"/>
      <c r="S11" s="594"/>
      <c r="T11" s="568" t="s">
        <v>167</v>
      </c>
      <c r="U11" s="568" t="s">
        <v>168</v>
      </c>
      <c r="V11" s="599" t="s">
        <v>169</v>
      </c>
      <c r="W11" s="600"/>
      <c r="X11" s="600"/>
      <c r="Y11" s="600"/>
      <c r="Z11" s="600"/>
      <c r="AA11" s="600"/>
      <c r="AB11" s="600"/>
      <c r="AC11" s="600"/>
      <c r="AD11" s="600"/>
      <c r="AE11" s="600"/>
      <c r="AF11" s="600"/>
      <c r="AG11" s="601"/>
      <c r="AH11" s="599" t="s">
        <v>170</v>
      </c>
      <c r="AI11" s="600"/>
      <c r="AJ11" s="600"/>
      <c r="AK11" s="600"/>
      <c r="AL11" s="600"/>
      <c r="AM11" s="600"/>
      <c r="AN11" s="600"/>
      <c r="AO11" s="600"/>
      <c r="AP11" s="600"/>
      <c r="AQ11" s="600"/>
      <c r="AR11" s="600"/>
      <c r="AS11" s="601"/>
      <c r="AT11" s="592" t="s">
        <v>41</v>
      </c>
      <c r="AU11" s="594"/>
      <c r="AV11" s="569"/>
      <c r="AW11" s="569"/>
      <c r="AX11" s="569"/>
      <c r="AY11" s="569"/>
    </row>
    <row r="12" spans="1:51" ht="28.5" x14ac:dyDescent="0.25">
      <c r="A12" s="115" t="s">
        <v>171</v>
      </c>
      <c r="B12" s="115" t="s">
        <v>172</v>
      </c>
      <c r="C12" s="115" t="s">
        <v>173</v>
      </c>
      <c r="D12" s="115" t="s">
        <v>174</v>
      </c>
      <c r="E12" s="115" t="s">
        <v>175</v>
      </c>
      <c r="F12" s="115" t="s">
        <v>176</v>
      </c>
      <c r="G12" s="115" t="s">
        <v>177</v>
      </c>
      <c r="H12" s="115" t="s">
        <v>178</v>
      </c>
      <c r="I12" s="570"/>
      <c r="J12" s="570"/>
      <c r="K12" s="570"/>
      <c r="L12" s="570"/>
      <c r="M12" s="570"/>
      <c r="N12" s="570"/>
      <c r="O12" s="115">
        <v>2020</v>
      </c>
      <c r="P12" s="115">
        <v>2021</v>
      </c>
      <c r="Q12" s="115">
        <v>2022</v>
      </c>
      <c r="R12" s="115">
        <v>2023</v>
      </c>
      <c r="S12" s="115">
        <v>2024</v>
      </c>
      <c r="T12" s="570"/>
      <c r="U12" s="570"/>
      <c r="V12" s="119" t="s">
        <v>30</v>
      </c>
      <c r="W12" s="119" t="s">
        <v>31</v>
      </c>
      <c r="X12" s="119" t="s">
        <v>32</v>
      </c>
      <c r="Y12" s="119" t="s">
        <v>33</v>
      </c>
      <c r="Z12" s="119" t="s">
        <v>8</v>
      </c>
      <c r="AA12" s="119" t="s">
        <v>34</v>
      </c>
      <c r="AB12" s="119" t="s">
        <v>35</v>
      </c>
      <c r="AC12" s="119" t="s">
        <v>36</v>
      </c>
      <c r="AD12" s="119" t="s">
        <v>37</v>
      </c>
      <c r="AE12" s="119" t="s">
        <v>38</v>
      </c>
      <c r="AF12" s="119" t="s">
        <v>39</v>
      </c>
      <c r="AG12" s="119" t="s">
        <v>40</v>
      </c>
      <c r="AH12" s="119" t="s">
        <v>30</v>
      </c>
      <c r="AI12" s="119" t="s">
        <v>31</v>
      </c>
      <c r="AJ12" s="119" t="s">
        <v>32</v>
      </c>
      <c r="AK12" s="119" t="s">
        <v>33</v>
      </c>
      <c r="AL12" s="119" t="s">
        <v>8</v>
      </c>
      <c r="AM12" s="119" t="s">
        <v>34</v>
      </c>
      <c r="AN12" s="119" t="s">
        <v>35</v>
      </c>
      <c r="AO12" s="119" t="s">
        <v>36</v>
      </c>
      <c r="AP12" s="119" t="s">
        <v>37</v>
      </c>
      <c r="AQ12" s="119" t="s">
        <v>38</v>
      </c>
      <c r="AR12" s="119" t="s">
        <v>39</v>
      </c>
      <c r="AS12" s="119" t="s">
        <v>40</v>
      </c>
      <c r="AT12" s="115" t="s">
        <v>179</v>
      </c>
      <c r="AU12" s="193" t="s">
        <v>180</v>
      </c>
      <c r="AV12" s="570"/>
      <c r="AW12" s="570"/>
      <c r="AX12" s="570"/>
      <c r="AY12" s="570"/>
    </row>
    <row r="13" spans="1:51" ht="120" x14ac:dyDescent="0.25">
      <c r="A13" s="117">
        <v>304</v>
      </c>
      <c r="B13" s="117"/>
      <c r="C13" s="117"/>
      <c r="D13" s="117"/>
      <c r="E13" s="117"/>
      <c r="F13" s="117"/>
      <c r="G13" s="117"/>
      <c r="H13" s="117"/>
      <c r="I13" s="137" t="s">
        <v>181</v>
      </c>
      <c r="J13" s="136" t="s">
        <v>182</v>
      </c>
      <c r="K13" s="136" t="s">
        <v>183</v>
      </c>
      <c r="L13" s="206">
        <v>0.8</v>
      </c>
      <c r="M13" s="136" t="s">
        <v>184</v>
      </c>
      <c r="N13" s="136" t="s">
        <v>185</v>
      </c>
      <c r="O13" s="206">
        <v>0.8</v>
      </c>
      <c r="P13" s="206">
        <v>0.8</v>
      </c>
      <c r="Q13" s="206">
        <v>0.8</v>
      </c>
      <c r="R13" s="206">
        <v>0.8</v>
      </c>
      <c r="S13" s="206">
        <v>0.8</v>
      </c>
      <c r="T13" s="232" t="s">
        <v>186</v>
      </c>
      <c r="U13" s="232" t="s">
        <v>187</v>
      </c>
      <c r="V13" s="206"/>
      <c r="W13" s="206"/>
      <c r="X13" s="206">
        <v>0.8</v>
      </c>
      <c r="Y13" s="206"/>
      <c r="Z13" s="206"/>
      <c r="AA13" s="206">
        <v>0.8</v>
      </c>
      <c r="AB13" s="206"/>
      <c r="AC13" s="206"/>
      <c r="AD13" s="206">
        <v>0.8</v>
      </c>
      <c r="AE13" s="206"/>
      <c r="AF13" s="206"/>
      <c r="AG13" s="206">
        <v>0.8</v>
      </c>
      <c r="AH13" s="233">
        <v>0.94</v>
      </c>
      <c r="AI13" s="233">
        <v>0.94</v>
      </c>
      <c r="AJ13" s="233">
        <v>0.95</v>
      </c>
      <c r="AK13" s="233">
        <v>0.95</v>
      </c>
      <c r="AL13" s="233">
        <v>0.94</v>
      </c>
      <c r="AM13" s="233">
        <v>0.93</v>
      </c>
      <c r="AN13" s="233">
        <v>0.93</v>
      </c>
      <c r="AO13" s="233"/>
      <c r="AP13" s="233"/>
      <c r="AQ13" s="233"/>
      <c r="AR13" s="233"/>
      <c r="AS13" s="233"/>
      <c r="AT13" s="227">
        <f>AVERAGE(AG13:AS13)</f>
        <v>0.92249999999999988</v>
      </c>
      <c r="AU13" s="233">
        <f t="shared" ref="AU13:AU21" si="0">+AT13/R13</f>
        <v>1.1531249999999997</v>
      </c>
      <c r="AV13" s="252" t="s">
        <v>687</v>
      </c>
      <c r="AW13" s="252" t="s">
        <v>688</v>
      </c>
      <c r="AX13" s="243" t="s">
        <v>62</v>
      </c>
      <c r="AY13" s="230" t="s">
        <v>188</v>
      </c>
    </row>
    <row r="14" spans="1:51" ht="138.94999999999999" customHeight="1" x14ac:dyDescent="0.25">
      <c r="A14" s="117">
        <v>305</v>
      </c>
      <c r="B14" s="117"/>
      <c r="C14" s="117"/>
      <c r="D14" s="117"/>
      <c r="E14" s="117"/>
      <c r="F14" s="117"/>
      <c r="G14" s="117"/>
      <c r="H14" s="117"/>
      <c r="I14" s="137" t="s">
        <v>189</v>
      </c>
      <c r="J14" s="136" t="s">
        <v>190</v>
      </c>
      <c r="K14" s="136" t="s">
        <v>191</v>
      </c>
      <c r="L14" s="117">
        <v>6</v>
      </c>
      <c r="M14" s="137" t="s">
        <v>192</v>
      </c>
      <c r="N14" s="136" t="s">
        <v>193</v>
      </c>
      <c r="O14" s="117">
        <v>5</v>
      </c>
      <c r="P14" s="117">
        <v>6</v>
      </c>
      <c r="Q14" s="117">
        <v>6</v>
      </c>
      <c r="R14" s="117">
        <v>6</v>
      </c>
      <c r="S14" s="117">
        <v>6</v>
      </c>
      <c r="T14" s="232" t="s">
        <v>186</v>
      </c>
      <c r="U14" s="117" t="s">
        <v>194</v>
      </c>
      <c r="V14" s="117"/>
      <c r="W14" s="117"/>
      <c r="X14" s="117">
        <v>6</v>
      </c>
      <c r="Y14" s="117"/>
      <c r="Z14" s="117"/>
      <c r="AA14" s="117">
        <v>6</v>
      </c>
      <c r="AB14" s="117"/>
      <c r="AC14" s="117"/>
      <c r="AD14" s="117">
        <v>6</v>
      </c>
      <c r="AE14" s="117"/>
      <c r="AF14" s="117"/>
      <c r="AG14" s="117">
        <v>6</v>
      </c>
      <c r="AH14" s="116">
        <v>6</v>
      </c>
      <c r="AI14" s="116">
        <v>6</v>
      </c>
      <c r="AJ14" s="116">
        <v>6</v>
      </c>
      <c r="AK14" s="116">
        <v>6</v>
      </c>
      <c r="AL14" s="116">
        <v>6</v>
      </c>
      <c r="AM14" s="116">
        <v>5</v>
      </c>
      <c r="AN14" s="116">
        <v>6</v>
      </c>
      <c r="AO14" s="116"/>
      <c r="AP14" s="116"/>
      <c r="AQ14" s="116"/>
      <c r="AR14" s="116"/>
      <c r="AS14" s="116"/>
      <c r="AT14" s="116">
        <f>MAX(AH14:AS14)</f>
        <v>6</v>
      </c>
      <c r="AU14" s="233">
        <f>+AT14/R14</f>
        <v>1</v>
      </c>
      <c r="AV14" s="243" t="s">
        <v>727</v>
      </c>
      <c r="AW14" s="243" t="s">
        <v>728</v>
      </c>
      <c r="AX14" s="243" t="s">
        <v>62</v>
      </c>
      <c r="AY14" s="230" t="s">
        <v>188</v>
      </c>
    </row>
    <row r="15" spans="1:51" ht="310.5" customHeight="1" x14ac:dyDescent="0.25">
      <c r="A15" s="117">
        <v>309</v>
      </c>
      <c r="B15" s="117"/>
      <c r="C15" s="117" t="s">
        <v>14</v>
      </c>
      <c r="D15" s="117"/>
      <c r="E15" s="117"/>
      <c r="F15" s="117"/>
      <c r="G15" s="117"/>
      <c r="H15" s="117"/>
      <c r="I15" s="137" t="s">
        <v>195</v>
      </c>
      <c r="J15" s="136" t="s">
        <v>196</v>
      </c>
      <c r="K15" s="136" t="s">
        <v>183</v>
      </c>
      <c r="L15" s="117">
        <v>5</v>
      </c>
      <c r="M15" s="137" t="s">
        <v>197</v>
      </c>
      <c r="N15" s="136" t="s">
        <v>198</v>
      </c>
      <c r="O15" s="117">
        <v>5</v>
      </c>
      <c r="P15" s="117">
        <v>5</v>
      </c>
      <c r="Q15" s="117">
        <v>5</v>
      </c>
      <c r="R15" s="117">
        <v>5</v>
      </c>
      <c r="S15" s="117">
        <v>5</v>
      </c>
      <c r="T15" s="232" t="s">
        <v>186</v>
      </c>
      <c r="U15" s="117" t="s">
        <v>199</v>
      </c>
      <c r="V15" s="117"/>
      <c r="W15" s="117"/>
      <c r="X15" s="117">
        <v>5</v>
      </c>
      <c r="Y15" s="117"/>
      <c r="Z15" s="117"/>
      <c r="AA15" s="117">
        <v>5</v>
      </c>
      <c r="AB15" s="117"/>
      <c r="AC15" s="117"/>
      <c r="AD15" s="117">
        <v>5</v>
      </c>
      <c r="AE15" s="117"/>
      <c r="AF15" s="117"/>
      <c r="AG15" s="117">
        <v>5</v>
      </c>
      <c r="AH15" s="116">
        <v>5</v>
      </c>
      <c r="AI15" s="116">
        <v>5</v>
      </c>
      <c r="AJ15" s="116">
        <v>5</v>
      </c>
      <c r="AK15" s="116">
        <v>5</v>
      </c>
      <c r="AL15" s="116">
        <v>5</v>
      </c>
      <c r="AM15" s="116">
        <v>5</v>
      </c>
      <c r="AN15" s="116">
        <v>5</v>
      </c>
      <c r="AO15" s="116"/>
      <c r="AP15" s="116"/>
      <c r="AQ15" s="116"/>
      <c r="AR15" s="116"/>
      <c r="AS15" s="116"/>
      <c r="AT15" s="116">
        <f>MIN(AH15:AS15)</f>
        <v>5</v>
      </c>
      <c r="AU15" s="233">
        <f t="shared" si="0"/>
        <v>1</v>
      </c>
      <c r="AV15" s="243" t="s">
        <v>744</v>
      </c>
      <c r="AW15" s="243" t="s">
        <v>630</v>
      </c>
      <c r="AX15" s="243" t="s">
        <v>62</v>
      </c>
      <c r="AY15" s="230" t="s">
        <v>188</v>
      </c>
    </row>
    <row r="16" spans="1:51" ht="140.1" customHeight="1" x14ac:dyDescent="0.25">
      <c r="A16" s="117"/>
      <c r="B16" s="117"/>
      <c r="C16" s="117"/>
      <c r="D16" s="117">
        <v>36</v>
      </c>
      <c r="E16" s="117"/>
      <c r="F16" s="117"/>
      <c r="G16" s="117"/>
      <c r="H16" s="117"/>
      <c r="I16" s="137" t="s">
        <v>155</v>
      </c>
      <c r="J16" s="136" t="s">
        <v>200</v>
      </c>
      <c r="K16" s="136" t="s">
        <v>201</v>
      </c>
      <c r="L16" s="117">
        <f>+P16+Q16+R16+S16</f>
        <v>4000</v>
      </c>
      <c r="M16" s="137" t="s">
        <v>202</v>
      </c>
      <c r="N16" s="137" t="s">
        <v>203</v>
      </c>
      <c r="O16" s="117">
        <v>0</v>
      </c>
      <c r="P16" s="117">
        <v>700</v>
      </c>
      <c r="Q16" s="117">
        <v>700</v>
      </c>
      <c r="R16" s="117">
        <v>1300</v>
      </c>
      <c r="S16" s="117">
        <v>1300</v>
      </c>
      <c r="T16" s="117" t="s">
        <v>204</v>
      </c>
      <c r="U16" s="117" t="s">
        <v>205</v>
      </c>
      <c r="V16" s="137"/>
      <c r="W16" s="137"/>
      <c r="X16" s="137"/>
      <c r="Y16" s="137"/>
      <c r="Z16" s="137"/>
      <c r="AA16" s="137"/>
      <c r="AB16" s="137"/>
      <c r="AC16" s="137"/>
      <c r="AD16" s="137"/>
      <c r="AE16" s="137"/>
      <c r="AF16" s="137"/>
      <c r="AG16" s="137"/>
      <c r="AH16" s="116">
        <v>85</v>
      </c>
      <c r="AI16" s="116">
        <v>100</v>
      </c>
      <c r="AJ16" s="116">
        <v>133</v>
      </c>
      <c r="AK16" s="116">
        <v>125</v>
      </c>
      <c r="AL16" s="116">
        <v>149</v>
      </c>
      <c r="AM16" s="116">
        <v>102</v>
      </c>
      <c r="AN16" s="116">
        <v>94</v>
      </c>
      <c r="AO16" s="116"/>
      <c r="AP16" s="116"/>
      <c r="AQ16" s="116"/>
      <c r="AR16" s="116"/>
      <c r="AS16" s="116"/>
      <c r="AT16" s="116">
        <f>SUM(AH16:AS16)</f>
        <v>788</v>
      </c>
      <c r="AU16" s="233">
        <f t="shared" si="0"/>
        <v>0.60615384615384615</v>
      </c>
      <c r="AV16" s="243" t="s">
        <v>729</v>
      </c>
      <c r="AW16" s="243" t="s">
        <v>685</v>
      </c>
      <c r="AX16" s="243" t="s">
        <v>62</v>
      </c>
      <c r="AY16" s="230" t="s">
        <v>188</v>
      </c>
    </row>
    <row r="17" spans="1:52" ht="232.5" customHeight="1" x14ac:dyDescent="0.25">
      <c r="A17" s="117"/>
      <c r="B17" s="117"/>
      <c r="C17" s="117"/>
      <c r="D17" s="117">
        <v>37</v>
      </c>
      <c r="E17" s="117"/>
      <c r="F17" s="117"/>
      <c r="G17" s="117"/>
      <c r="H17" s="117"/>
      <c r="I17" s="137" t="s">
        <v>155</v>
      </c>
      <c r="J17" s="136" t="s">
        <v>206</v>
      </c>
      <c r="K17" s="136" t="s">
        <v>201</v>
      </c>
      <c r="L17" s="117">
        <v>11983</v>
      </c>
      <c r="M17" s="137" t="s">
        <v>207</v>
      </c>
      <c r="N17" s="137" t="s">
        <v>208</v>
      </c>
      <c r="O17" s="117">
        <v>1042</v>
      </c>
      <c r="P17" s="117">
        <v>3126</v>
      </c>
      <c r="Q17" s="117">
        <v>3126</v>
      </c>
      <c r="R17" s="117">
        <v>3126</v>
      </c>
      <c r="S17" s="117">
        <v>1563</v>
      </c>
      <c r="T17" s="117" t="s">
        <v>204</v>
      </c>
      <c r="U17" s="117" t="s">
        <v>205</v>
      </c>
      <c r="V17" s="137"/>
      <c r="W17" s="137"/>
      <c r="X17" s="137"/>
      <c r="Y17" s="137"/>
      <c r="Z17" s="137"/>
      <c r="AA17" s="137"/>
      <c r="AB17" s="137"/>
      <c r="AC17" s="137"/>
      <c r="AD17" s="137"/>
      <c r="AE17" s="137"/>
      <c r="AF17" s="137"/>
      <c r="AG17" s="137"/>
      <c r="AH17" s="116">
        <v>26</v>
      </c>
      <c r="AI17" s="116">
        <v>314</v>
      </c>
      <c r="AJ17" s="116">
        <v>401</v>
      </c>
      <c r="AK17" s="116">
        <v>418</v>
      </c>
      <c r="AL17" s="116">
        <v>474</v>
      </c>
      <c r="AM17" s="116">
        <v>416</v>
      </c>
      <c r="AN17" s="116">
        <v>461</v>
      </c>
      <c r="AO17" s="116"/>
      <c r="AP17" s="116"/>
      <c r="AQ17" s="116"/>
      <c r="AR17" s="116"/>
      <c r="AS17" s="116"/>
      <c r="AT17" s="116">
        <f t="shared" ref="AT17:AT54" si="1">SUM(AH17:AS17)</f>
        <v>2510</v>
      </c>
      <c r="AU17" s="233">
        <f t="shared" si="0"/>
        <v>0.80294305822136913</v>
      </c>
      <c r="AV17" s="243" t="s">
        <v>705</v>
      </c>
      <c r="AW17" s="243" t="s">
        <v>710</v>
      </c>
      <c r="AX17" s="243" t="s">
        <v>711</v>
      </c>
      <c r="AY17" s="230" t="s">
        <v>209</v>
      </c>
    </row>
    <row r="18" spans="1:52" ht="409.6" customHeight="1" x14ac:dyDescent="0.25">
      <c r="A18" s="117"/>
      <c r="B18" s="117"/>
      <c r="C18" s="117"/>
      <c r="D18" s="117">
        <v>18</v>
      </c>
      <c r="E18" s="117"/>
      <c r="F18" s="117"/>
      <c r="G18" s="117"/>
      <c r="H18" s="117"/>
      <c r="I18" s="137" t="s">
        <v>155</v>
      </c>
      <c r="J18" s="136" t="s">
        <v>210</v>
      </c>
      <c r="K18" s="136" t="s">
        <v>201</v>
      </c>
      <c r="L18" s="117">
        <v>91600</v>
      </c>
      <c r="M18" s="137" t="s">
        <v>211</v>
      </c>
      <c r="N18" s="137" t="s">
        <v>212</v>
      </c>
      <c r="O18" s="117">
        <v>6720</v>
      </c>
      <c r="P18" s="117">
        <v>13440</v>
      </c>
      <c r="Q18" s="117">
        <v>29000</v>
      </c>
      <c r="R18" s="117">
        <v>29000</v>
      </c>
      <c r="S18" s="117">
        <v>13440</v>
      </c>
      <c r="T18" s="117" t="s">
        <v>204</v>
      </c>
      <c r="U18" s="117" t="s">
        <v>213</v>
      </c>
      <c r="V18" s="137"/>
      <c r="W18" s="137"/>
      <c r="X18" s="137"/>
      <c r="Y18" s="137"/>
      <c r="Z18" s="137"/>
      <c r="AA18" s="137"/>
      <c r="AB18" s="137"/>
      <c r="AC18" s="137"/>
      <c r="AD18" s="137"/>
      <c r="AE18" s="137"/>
      <c r="AF18" s="137"/>
      <c r="AG18" s="137"/>
      <c r="AH18" s="116">
        <v>0</v>
      </c>
      <c r="AI18" s="116">
        <v>1191</v>
      </c>
      <c r="AJ18" s="116">
        <v>4169</v>
      </c>
      <c r="AK18" s="116">
        <v>2824</v>
      </c>
      <c r="AL18" s="116">
        <v>4572</v>
      </c>
      <c r="AM18" s="116">
        <v>3146</v>
      </c>
      <c r="AN18" s="116">
        <v>3278</v>
      </c>
      <c r="AO18" s="116"/>
      <c r="AP18" s="116"/>
      <c r="AQ18" s="116"/>
      <c r="AR18" s="116"/>
      <c r="AS18" s="116"/>
      <c r="AT18" s="116">
        <f t="shared" si="1"/>
        <v>19180</v>
      </c>
      <c r="AU18" s="233">
        <f t="shared" si="0"/>
        <v>0.66137931034482755</v>
      </c>
      <c r="AV18" s="243" t="s">
        <v>735</v>
      </c>
      <c r="AW18" s="272" t="s">
        <v>752</v>
      </c>
      <c r="AX18" s="242" t="s">
        <v>62</v>
      </c>
      <c r="AY18" s="230" t="s">
        <v>188</v>
      </c>
    </row>
    <row r="19" spans="1:52" ht="116.45" customHeight="1" x14ac:dyDescent="0.25">
      <c r="A19" s="117"/>
      <c r="B19" s="117"/>
      <c r="C19" s="117"/>
      <c r="D19" s="117">
        <v>32</v>
      </c>
      <c r="E19" s="117"/>
      <c r="F19" s="117"/>
      <c r="G19" s="117"/>
      <c r="H19" s="117"/>
      <c r="I19" s="137" t="s">
        <v>155</v>
      </c>
      <c r="J19" s="136" t="s">
        <v>214</v>
      </c>
      <c r="K19" s="136" t="s">
        <v>201</v>
      </c>
      <c r="L19" s="117">
        <v>115103</v>
      </c>
      <c r="M19" s="137" t="s">
        <v>207</v>
      </c>
      <c r="N19" s="137" t="s">
        <v>215</v>
      </c>
      <c r="O19" s="117">
        <v>17103</v>
      </c>
      <c r="P19" s="117">
        <v>28000</v>
      </c>
      <c r="Q19" s="117">
        <v>28000</v>
      </c>
      <c r="R19" s="117">
        <v>28000</v>
      </c>
      <c r="S19" s="117">
        <v>14000</v>
      </c>
      <c r="T19" s="117" t="s">
        <v>204</v>
      </c>
      <c r="U19" s="117" t="s">
        <v>205</v>
      </c>
      <c r="V19" s="137"/>
      <c r="W19" s="137"/>
      <c r="X19" s="137"/>
      <c r="Y19" s="137"/>
      <c r="Z19" s="137"/>
      <c r="AA19" s="137"/>
      <c r="AB19" s="137"/>
      <c r="AC19" s="137"/>
      <c r="AD19" s="137"/>
      <c r="AE19" s="137"/>
      <c r="AF19" s="137"/>
      <c r="AG19" s="137"/>
      <c r="AH19" s="116">
        <v>2598</v>
      </c>
      <c r="AI19" s="116">
        <v>2901</v>
      </c>
      <c r="AJ19" s="116">
        <v>3087</v>
      </c>
      <c r="AK19" s="116">
        <v>2780</v>
      </c>
      <c r="AL19" s="116">
        <v>3311</v>
      </c>
      <c r="AM19" s="116">
        <v>3212</v>
      </c>
      <c r="AN19" s="116">
        <v>3101</v>
      </c>
      <c r="AO19" s="116"/>
      <c r="AP19" s="116"/>
      <c r="AQ19" s="116"/>
      <c r="AR19" s="116"/>
      <c r="AS19" s="116"/>
      <c r="AT19" s="116">
        <f t="shared" si="1"/>
        <v>20990</v>
      </c>
      <c r="AU19" s="233">
        <f t="shared" si="0"/>
        <v>0.74964285714285717</v>
      </c>
      <c r="AV19" s="243" t="s">
        <v>690</v>
      </c>
      <c r="AW19" s="243" t="s">
        <v>689</v>
      </c>
      <c r="AX19" s="242" t="s">
        <v>62</v>
      </c>
      <c r="AY19" s="230" t="s">
        <v>188</v>
      </c>
    </row>
    <row r="20" spans="1:52" ht="122.25" customHeight="1" x14ac:dyDescent="0.25">
      <c r="A20" s="117"/>
      <c r="B20" s="117"/>
      <c r="C20" s="117"/>
      <c r="D20" s="117">
        <v>47</v>
      </c>
      <c r="E20" s="117"/>
      <c r="F20" s="117"/>
      <c r="G20" s="117"/>
      <c r="H20" s="117"/>
      <c r="I20" s="137" t="s">
        <v>155</v>
      </c>
      <c r="J20" s="230" t="s">
        <v>216</v>
      </c>
      <c r="K20" s="136" t="s">
        <v>201</v>
      </c>
      <c r="L20" s="117">
        <f>+Q20+R20+S20</f>
        <v>5900</v>
      </c>
      <c r="M20" s="137" t="s">
        <v>211</v>
      </c>
      <c r="N20" s="137" t="s">
        <v>217</v>
      </c>
      <c r="O20" s="117" t="s">
        <v>218</v>
      </c>
      <c r="P20" s="117" t="s">
        <v>218</v>
      </c>
      <c r="Q20" s="117">
        <v>1700</v>
      </c>
      <c r="R20" s="117">
        <v>2100</v>
      </c>
      <c r="S20" s="117">
        <v>2100</v>
      </c>
      <c r="T20" s="117" t="s">
        <v>204</v>
      </c>
      <c r="U20" s="117" t="s">
        <v>219</v>
      </c>
      <c r="V20" s="137"/>
      <c r="W20" s="137"/>
      <c r="X20" s="137"/>
      <c r="Y20" s="137"/>
      <c r="Z20" s="137"/>
      <c r="AA20" s="137"/>
      <c r="AB20" s="137"/>
      <c r="AC20" s="137"/>
      <c r="AD20" s="137"/>
      <c r="AE20" s="137"/>
      <c r="AF20" s="137"/>
      <c r="AG20" s="137"/>
      <c r="AH20" s="116">
        <v>0</v>
      </c>
      <c r="AI20" s="116">
        <v>405</v>
      </c>
      <c r="AJ20" s="116">
        <v>67</v>
      </c>
      <c r="AK20" s="116">
        <v>401</v>
      </c>
      <c r="AL20" s="116">
        <v>24</v>
      </c>
      <c r="AM20" s="116">
        <v>325</v>
      </c>
      <c r="AN20" s="116">
        <v>156</v>
      </c>
      <c r="AO20" s="116"/>
      <c r="AP20" s="116"/>
      <c r="AQ20" s="116"/>
      <c r="AR20" s="116"/>
      <c r="AS20" s="116"/>
      <c r="AT20" s="116">
        <f t="shared" si="1"/>
        <v>1378</v>
      </c>
      <c r="AU20" s="233">
        <f t="shared" si="0"/>
        <v>0.65619047619047621</v>
      </c>
      <c r="AV20" s="243" t="s">
        <v>722</v>
      </c>
      <c r="AW20" s="243" t="s">
        <v>723</v>
      </c>
      <c r="AX20" s="242" t="s">
        <v>615</v>
      </c>
      <c r="AY20" s="230" t="s">
        <v>188</v>
      </c>
    </row>
    <row r="21" spans="1:52" ht="148.5" customHeight="1" x14ac:dyDescent="0.25">
      <c r="A21" s="117"/>
      <c r="B21" s="117"/>
      <c r="C21" s="117"/>
      <c r="D21" s="117">
        <v>48</v>
      </c>
      <c r="E21" s="117"/>
      <c r="F21" s="117"/>
      <c r="G21" s="117"/>
      <c r="H21" s="117"/>
      <c r="I21" s="137" t="s">
        <v>155</v>
      </c>
      <c r="J21" s="230" t="s">
        <v>220</v>
      </c>
      <c r="K21" s="136" t="s">
        <v>201</v>
      </c>
      <c r="L21" s="117">
        <f>+Q21+R21+S21</f>
        <v>21600</v>
      </c>
      <c r="M21" s="137" t="s">
        <v>207</v>
      </c>
      <c r="N21" s="137" t="s">
        <v>221</v>
      </c>
      <c r="O21" s="117" t="s">
        <v>218</v>
      </c>
      <c r="P21" s="117" t="s">
        <v>218</v>
      </c>
      <c r="Q21" s="117">
        <v>7200</v>
      </c>
      <c r="R21" s="117">
        <v>6800</v>
      </c>
      <c r="S21" s="117">
        <v>7600</v>
      </c>
      <c r="T21" s="117" t="s">
        <v>204</v>
      </c>
      <c r="U21" s="117" t="s">
        <v>205</v>
      </c>
      <c r="V21" s="137"/>
      <c r="W21" s="137"/>
      <c r="X21" s="137"/>
      <c r="Y21" s="137"/>
      <c r="Z21" s="137"/>
      <c r="AA21" s="137"/>
      <c r="AB21" s="137"/>
      <c r="AC21" s="137"/>
      <c r="AD21" s="137"/>
      <c r="AE21" s="137"/>
      <c r="AF21" s="137"/>
      <c r="AG21" s="137"/>
      <c r="AH21" s="116">
        <v>0</v>
      </c>
      <c r="AI21" s="116">
        <v>0</v>
      </c>
      <c r="AJ21" s="116">
        <v>0</v>
      </c>
      <c r="AK21" s="116">
        <v>170</v>
      </c>
      <c r="AL21" s="116">
        <v>470</v>
      </c>
      <c r="AM21" s="116">
        <v>484</v>
      </c>
      <c r="AN21" s="116">
        <v>533</v>
      </c>
      <c r="AO21" s="116"/>
      <c r="AP21" s="116"/>
      <c r="AQ21" s="116"/>
      <c r="AR21" s="116"/>
      <c r="AS21" s="116"/>
      <c r="AT21" s="116">
        <f t="shared" si="1"/>
        <v>1657</v>
      </c>
      <c r="AU21" s="233">
        <f t="shared" si="0"/>
        <v>0.2436764705882353</v>
      </c>
      <c r="AV21" s="246" t="s">
        <v>767</v>
      </c>
      <c r="AW21" s="246" t="s">
        <v>718</v>
      </c>
      <c r="AX21" s="242" t="s">
        <v>62</v>
      </c>
      <c r="AY21" s="230" t="s">
        <v>188</v>
      </c>
      <c r="AZ21" s="108">
        <v>4</v>
      </c>
    </row>
    <row r="22" spans="1:52" ht="166.5" customHeight="1" x14ac:dyDescent="0.25">
      <c r="A22" s="116"/>
      <c r="B22" s="116"/>
      <c r="C22" s="116"/>
      <c r="D22" s="116"/>
      <c r="E22" s="116">
        <v>1</v>
      </c>
      <c r="F22" s="116"/>
      <c r="G22" s="116"/>
      <c r="H22" s="116"/>
      <c r="I22" s="137" t="s">
        <v>222</v>
      </c>
      <c r="J22" s="136" t="s">
        <v>223</v>
      </c>
      <c r="K22" s="136" t="s">
        <v>201</v>
      </c>
      <c r="L22" s="117" t="s">
        <v>218</v>
      </c>
      <c r="M22" s="137" t="s">
        <v>197</v>
      </c>
      <c r="N22" s="137" t="s">
        <v>224</v>
      </c>
      <c r="O22" s="117"/>
      <c r="P22" s="117"/>
      <c r="Q22" s="117"/>
      <c r="R22" s="117"/>
      <c r="S22" s="117"/>
      <c r="T22" s="117" t="s">
        <v>204</v>
      </c>
      <c r="U22" s="117" t="s">
        <v>205</v>
      </c>
      <c r="V22" s="118"/>
      <c r="W22" s="118"/>
      <c r="X22" s="118"/>
      <c r="Y22" s="118"/>
      <c r="Z22" s="118"/>
      <c r="AA22" s="118"/>
      <c r="AB22" s="118"/>
      <c r="AC22" s="118"/>
      <c r="AD22" s="118"/>
      <c r="AE22" s="118"/>
      <c r="AF22" s="118"/>
      <c r="AG22" s="118"/>
      <c r="AH22" s="116">
        <v>1526</v>
      </c>
      <c r="AI22" s="116">
        <v>1558</v>
      </c>
      <c r="AJ22" s="116">
        <v>1575</v>
      </c>
      <c r="AK22" s="116">
        <v>1433</v>
      </c>
      <c r="AL22" s="116">
        <v>1761</v>
      </c>
      <c r="AM22" s="116">
        <v>1871</v>
      </c>
      <c r="AN22" s="116">
        <v>1766</v>
      </c>
      <c r="AO22" s="116"/>
      <c r="AP22" s="116"/>
      <c r="AQ22" s="116"/>
      <c r="AR22" s="116"/>
      <c r="AS22" s="116"/>
      <c r="AT22" s="116">
        <f t="shared" si="1"/>
        <v>11490</v>
      </c>
      <c r="AU22" s="233"/>
      <c r="AV22" s="253" t="s">
        <v>691</v>
      </c>
      <c r="AW22" s="253" t="s">
        <v>692</v>
      </c>
      <c r="AX22" s="243" t="s">
        <v>62</v>
      </c>
      <c r="AY22" s="230" t="s">
        <v>188</v>
      </c>
    </row>
    <row r="23" spans="1:52" ht="73.5" customHeight="1" x14ac:dyDescent="0.25">
      <c r="A23" s="116"/>
      <c r="B23" s="116"/>
      <c r="C23" s="116"/>
      <c r="D23" s="116"/>
      <c r="E23" s="116">
        <v>2</v>
      </c>
      <c r="F23" s="116"/>
      <c r="G23" s="116"/>
      <c r="H23" s="116"/>
      <c r="I23" s="137" t="s">
        <v>222</v>
      </c>
      <c r="J23" s="136" t="s">
        <v>225</v>
      </c>
      <c r="K23" s="136" t="s">
        <v>201</v>
      </c>
      <c r="L23" s="117" t="s">
        <v>218</v>
      </c>
      <c r="M23" s="137" t="s">
        <v>197</v>
      </c>
      <c r="N23" s="137" t="s">
        <v>226</v>
      </c>
      <c r="O23" s="117"/>
      <c r="P23" s="117"/>
      <c r="Q23" s="117"/>
      <c r="R23" s="117"/>
      <c r="S23" s="117"/>
      <c r="T23" s="117" t="s">
        <v>204</v>
      </c>
      <c r="U23" s="117" t="s">
        <v>205</v>
      </c>
      <c r="V23" s="118"/>
      <c r="W23" s="118"/>
      <c r="X23" s="118"/>
      <c r="Y23" s="118"/>
      <c r="Z23" s="118"/>
      <c r="AA23" s="118"/>
      <c r="AB23" s="118"/>
      <c r="AC23" s="118"/>
      <c r="AD23" s="118"/>
      <c r="AE23" s="118"/>
      <c r="AF23" s="118"/>
      <c r="AG23" s="118"/>
      <c r="AH23" s="116">
        <v>746</v>
      </c>
      <c r="AI23" s="116">
        <v>890</v>
      </c>
      <c r="AJ23" s="116">
        <v>897</v>
      </c>
      <c r="AK23" s="116">
        <v>1003</v>
      </c>
      <c r="AL23" s="116">
        <v>1108</v>
      </c>
      <c r="AM23" s="116">
        <v>990</v>
      </c>
      <c r="AN23" s="116">
        <v>965</v>
      </c>
      <c r="AO23" s="116"/>
      <c r="AP23" s="116"/>
      <c r="AQ23" s="116"/>
      <c r="AR23" s="116"/>
      <c r="AS23" s="116"/>
      <c r="AT23" s="116">
        <f t="shared" si="1"/>
        <v>6599</v>
      </c>
      <c r="AU23" s="233"/>
      <c r="AV23" s="253" t="s">
        <v>693</v>
      </c>
      <c r="AW23" s="253" t="s">
        <v>694</v>
      </c>
      <c r="AX23" s="243" t="s">
        <v>62</v>
      </c>
      <c r="AY23" s="230" t="s">
        <v>188</v>
      </c>
    </row>
    <row r="24" spans="1:52" ht="132" customHeight="1" x14ac:dyDescent="0.25">
      <c r="A24" s="116"/>
      <c r="B24" s="116"/>
      <c r="C24" s="116"/>
      <c r="D24" s="116"/>
      <c r="E24" s="116">
        <v>2</v>
      </c>
      <c r="F24" s="116"/>
      <c r="G24" s="116"/>
      <c r="H24" s="116"/>
      <c r="I24" s="137" t="s">
        <v>222</v>
      </c>
      <c r="J24" s="136" t="s">
        <v>227</v>
      </c>
      <c r="K24" s="136" t="s">
        <v>201</v>
      </c>
      <c r="L24" s="117" t="s">
        <v>218</v>
      </c>
      <c r="M24" s="137" t="s">
        <v>197</v>
      </c>
      <c r="N24" s="137" t="s">
        <v>228</v>
      </c>
      <c r="O24" s="117"/>
      <c r="P24" s="117"/>
      <c r="Q24" s="117"/>
      <c r="R24" s="117"/>
      <c r="S24" s="117"/>
      <c r="T24" s="117" t="s">
        <v>204</v>
      </c>
      <c r="U24" s="117" t="s">
        <v>205</v>
      </c>
      <c r="V24" s="118"/>
      <c r="W24" s="118"/>
      <c r="X24" s="118"/>
      <c r="Y24" s="118"/>
      <c r="Z24" s="118"/>
      <c r="AA24" s="118"/>
      <c r="AB24" s="118"/>
      <c r="AC24" s="118"/>
      <c r="AD24" s="118"/>
      <c r="AE24" s="118"/>
      <c r="AF24" s="118"/>
      <c r="AG24" s="118"/>
      <c r="AH24" s="116">
        <v>503</v>
      </c>
      <c r="AI24" s="116">
        <v>608</v>
      </c>
      <c r="AJ24" s="116">
        <v>610</v>
      </c>
      <c r="AK24" s="116">
        <v>662</v>
      </c>
      <c r="AL24" s="116">
        <v>736</v>
      </c>
      <c r="AM24" s="116">
        <v>644</v>
      </c>
      <c r="AN24" s="116">
        <v>641</v>
      </c>
      <c r="AO24" s="116"/>
      <c r="AP24" s="116"/>
      <c r="AQ24" s="116"/>
      <c r="AR24" s="116"/>
      <c r="AS24" s="116"/>
      <c r="AT24" s="116">
        <f t="shared" si="1"/>
        <v>4404</v>
      </c>
      <c r="AU24" s="233"/>
      <c r="AV24" s="253" t="s">
        <v>743</v>
      </c>
      <c r="AW24" s="253" t="s">
        <v>742</v>
      </c>
      <c r="AX24" s="243" t="s">
        <v>62</v>
      </c>
      <c r="AY24" s="230" t="s">
        <v>188</v>
      </c>
    </row>
    <row r="25" spans="1:52" ht="106.5" customHeight="1" x14ac:dyDescent="0.25">
      <c r="A25" s="116"/>
      <c r="B25" s="116"/>
      <c r="C25" s="116"/>
      <c r="D25" s="116"/>
      <c r="E25" s="116">
        <v>3</v>
      </c>
      <c r="F25" s="116"/>
      <c r="G25" s="116"/>
      <c r="H25" s="116"/>
      <c r="I25" s="137" t="s">
        <v>222</v>
      </c>
      <c r="J25" s="136" t="s">
        <v>229</v>
      </c>
      <c r="K25" s="136" t="s">
        <v>201</v>
      </c>
      <c r="L25" s="117" t="s">
        <v>218</v>
      </c>
      <c r="M25" s="137" t="s">
        <v>197</v>
      </c>
      <c r="N25" s="137" t="s">
        <v>230</v>
      </c>
      <c r="O25" s="117"/>
      <c r="P25" s="117"/>
      <c r="Q25" s="117"/>
      <c r="R25" s="117"/>
      <c r="S25" s="117"/>
      <c r="T25" s="117" t="s">
        <v>204</v>
      </c>
      <c r="U25" s="117" t="s">
        <v>205</v>
      </c>
      <c r="V25" s="118"/>
      <c r="W25" s="118"/>
      <c r="X25" s="118"/>
      <c r="Y25" s="118"/>
      <c r="Z25" s="118"/>
      <c r="AA25" s="118"/>
      <c r="AB25" s="118"/>
      <c r="AC25" s="118"/>
      <c r="AD25" s="118"/>
      <c r="AE25" s="118"/>
      <c r="AF25" s="118"/>
      <c r="AG25" s="118"/>
      <c r="AH25" s="116">
        <v>74</v>
      </c>
      <c r="AI25" s="116">
        <v>135</v>
      </c>
      <c r="AJ25" s="244">
        <v>143</v>
      </c>
      <c r="AK25" s="116">
        <v>120</v>
      </c>
      <c r="AL25" s="116">
        <v>168</v>
      </c>
      <c r="AM25" s="116">
        <v>175</v>
      </c>
      <c r="AN25" s="116">
        <v>130</v>
      </c>
      <c r="AO25" s="116"/>
      <c r="AP25" s="116"/>
      <c r="AQ25" s="116"/>
      <c r="AR25" s="116"/>
      <c r="AS25" s="116"/>
      <c r="AT25" s="116">
        <f t="shared" si="1"/>
        <v>945</v>
      </c>
      <c r="AU25" s="233"/>
      <c r="AV25" s="253" t="s">
        <v>695</v>
      </c>
      <c r="AW25" s="253" t="s">
        <v>696</v>
      </c>
      <c r="AX25" s="243" t="s">
        <v>62</v>
      </c>
      <c r="AY25" s="230" t="s">
        <v>188</v>
      </c>
    </row>
    <row r="26" spans="1:52" ht="68.099999999999994" customHeight="1" x14ac:dyDescent="0.25">
      <c r="A26" s="116"/>
      <c r="B26" s="116"/>
      <c r="C26" s="116"/>
      <c r="D26" s="116"/>
      <c r="E26" s="116">
        <v>3</v>
      </c>
      <c r="F26" s="116"/>
      <c r="G26" s="116"/>
      <c r="H26" s="116"/>
      <c r="I26" s="137" t="s">
        <v>222</v>
      </c>
      <c r="J26" s="136" t="s">
        <v>231</v>
      </c>
      <c r="K26" s="136" t="s">
        <v>201</v>
      </c>
      <c r="L26" s="117" t="s">
        <v>218</v>
      </c>
      <c r="M26" s="137" t="s">
        <v>197</v>
      </c>
      <c r="N26" s="137" t="s">
        <v>232</v>
      </c>
      <c r="O26" s="117"/>
      <c r="P26" s="117"/>
      <c r="Q26" s="117"/>
      <c r="R26" s="117"/>
      <c r="S26" s="117"/>
      <c r="T26" s="117" t="s">
        <v>204</v>
      </c>
      <c r="U26" s="117" t="s">
        <v>205</v>
      </c>
      <c r="V26" s="118"/>
      <c r="W26" s="118"/>
      <c r="X26" s="118"/>
      <c r="Y26" s="118"/>
      <c r="Z26" s="118"/>
      <c r="AA26" s="118"/>
      <c r="AB26" s="118"/>
      <c r="AC26" s="118"/>
      <c r="AD26" s="118"/>
      <c r="AE26" s="118"/>
      <c r="AF26" s="118"/>
      <c r="AG26" s="118"/>
      <c r="AH26" s="116">
        <v>54</v>
      </c>
      <c r="AI26" s="116">
        <v>96</v>
      </c>
      <c r="AJ26" s="244">
        <v>96</v>
      </c>
      <c r="AK26" s="116">
        <v>73</v>
      </c>
      <c r="AL26" s="116">
        <v>108</v>
      </c>
      <c r="AM26" s="116">
        <v>93</v>
      </c>
      <c r="AN26" s="116">
        <v>77</v>
      </c>
      <c r="AO26" s="116"/>
      <c r="AP26" s="116"/>
      <c r="AQ26" s="116"/>
      <c r="AR26" s="116"/>
      <c r="AS26" s="116"/>
      <c r="AT26" s="116">
        <f t="shared" si="1"/>
        <v>597</v>
      </c>
      <c r="AU26" s="233"/>
      <c r="AV26" s="253" t="s">
        <v>697</v>
      </c>
      <c r="AW26" s="253" t="s">
        <v>698</v>
      </c>
      <c r="AX26" s="243" t="s">
        <v>62</v>
      </c>
      <c r="AY26" s="230" t="s">
        <v>188</v>
      </c>
    </row>
    <row r="27" spans="1:52" ht="95.1" customHeight="1" x14ac:dyDescent="0.25">
      <c r="A27" s="116"/>
      <c r="B27" s="116"/>
      <c r="C27" s="116"/>
      <c r="D27" s="116"/>
      <c r="E27" s="116">
        <v>3</v>
      </c>
      <c r="F27" s="116"/>
      <c r="G27" s="116"/>
      <c r="H27" s="116"/>
      <c r="I27" s="137" t="s">
        <v>222</v>
      </c>
      <c r="J27" s="136" t="s">
        <v>233</v>
      </c>
      <c r="K27" s="136" t="s">
        <v>201</v>
      </c>
      <c r="L27" s="117" t="s">
        <v>218</v>
      </c>
      <c r="M27" s="137" t="s">
        <v>197</v>
      </c>
      <c r="N27" s="137" t="s">
        <v>234</v>
      </c>
      <c r="O27" s="117"/>
      <c r="P27" s="117"/>
      <c r="Q27" s="117"/>
      <c r="R27" s="117"/>
      <c r="S27" s="117"/>
      <c r="T27" s="117" t="s">
        <v>204</v>
      </c>
      <c r="U27" s="117" t="s">
        <v>205</v>
      </c>
      <c r="V27" s="118"/>
      <c r="W27" s="118"/>
      <c r="X27" s="118"/>
      <c r="Y27" s="118"/>
      <c r="Z27" s="118"/>
      <c r="AA27" s="118"/>
      <c r="AB27" s="118"/>
      <c r="AC27" s="118"/>
      <c r="AD27" s="118"/>
      <c r="AE27" s="118"/>
      <c r="AF27" s="118"/>
      <c r="AG27" s="118"/>
      <c r="AH27" s="116">
        <v>20</v>
      </c>
      <c r="AI27" s="116">
        <v>39</v>
      </c>
      <c r="AJ27" s="244">
        <v>47</v>
      </c>
      <c r="AK27" s="116">
        <v>47</v>
      </c>
      <c r="AL27" s="116">
        <v>60</v>
      </c>
      <c r="AM27" s="116">
        <v>82</v>
      </c>
      <c r="AN27" s="116">
        <v>53</v>
      </c>
      <c r="AO27" s="116"/>
      <c r="AP27" s="116"/>
      <c r="AQ27" s="116"/>
      <c r="AR27" s="116"/>
      <c r="AS27" s="116"/>
      <c r="AT27" s="116">
        <f t="shared" si="1"/>
        <v>348</v>
      </c>
      <c r="AU27" s="233"/>
      <c r="AV27" s="253" t="s">
        <v>699</v>
      </c>
      <c r="AW27" s="253" t="s">
        <v>700</v>
      </c>
      <c r="AX27" s="243" t="s">
        <v>62</v>
      </c>
      <c r="AY27" s="230" t="s">
        <v>188</v>
      </c>
    </row>
    <row r="28" spans="1:52" ht="137.1" customHeight="1" x14ac:dyDescent="0.25">
      <c r="A28" s="116"/>
      <c r="B28" s="116"/>
      <c r="C28" s="116"/>
      <c r="D28" s="116"/>
      <c r="E28" s="116">
        <v>4</v>
      </c>
      <c r="F28" s="116"/>
      <c r="G28" s="116"/>
      <c r="H28" s="116"/>
      <c r="I28" s="137" t="s">
        <v>235</v>
      </c>
      <c r="J28" s="136" t="s">
        <v>236</v>
      </c>
      <c r="K28" s="136" t="s">
        <v>201</v>
      </c>
      <c r="L28" s="117" t="s">
        <v>218</v>
      </c>
      <c r="M28" s="137" t="s">
        <v>197</v>
      </c>
      <c r="N28" s="137" t="s">
        <v>237</v>
      </c>
      <c r="O28" s="117"/>
      <c r="P28" s="117"/>
      <c r="Q28" s="117"/>
      <c r="R28" s="117"/>
      <c r="S28" s="117"/>
      <c r="T28" s="117" t="s">
        <v>204</v>
      </c>
      <c r="U28" s="117" t="s">
        <v>205</v>
      </c>
      <c r="V28" s="118"/>
      <c r="W28" s="118"/>
      <c r="X28" s="118"/>
      <c r="Y28" s="118"/>
      <c r="Z28" s="118"/>
      <c r="AA28" s="118"/>
      <c r="AB28" s="118"/>
      <c r="AC28" s="118"/>
      <c r="AD28" s="118"/>
      <c r="AE28" s="118"/>
      <c r="AF28" s="118"/>
      <c r="AG28" s="118"/>
      <c r="AH28" s="116">
        <f>604+25</f>
        <v>629</v>
      </c>
      <c r="AI28" s="116">
        <v>673</v>
      </c>
      <c r="AJ28" s="116">
        <v>752</v>
      </c>
      <c r="AK28" s="116">
        <v>768</v>
      </c>
      <c r="AL28" s="116">
        <v>811</v>
      </c>
      <c r="AM28" s="116">
        <v>871</v>
      </c>
      <c r="AN28" s="116">
        <v>844</v>
      </c>
      <c r="AO28" s="116"/>
      <c r="AP28" s="116"/>
      <c r="AQ28" s="116"/>
      <c r="AR28" s="116"/>
      <c r="AS28" s="116"/>
      <c r="AT28" s="116">
        <f t="shared" si="1"/>
        <v>5348</v>
      </c>
      <c r="AU28" s="233"/>
      <c r="AV28" s="253" t="s">
        <v>701</v>
      </c>
      <c r="AW28" s="253" t="s">
        <v>702</v>
      </c>
      <c r="AX28" s="243" t="s">
        <v>62</v>
      </c>
      <c r="AY28" s="230" t="s">
        <v>188</v>
      </c>
    </row>
    <row r="29" spans="1:52" ht="57" customHeight="1" x14ac:dyDescent="0.25">
      <c r="A29" s="116"/>
      <c r="B29" s="116"/>
      <c r="C29" s="116"/>
      <c r="D29" s="116"/>
      <c r="E29" s="116">
        <v>4</v>
      </c>
      <c r="F29" s="116"/>
      <c r="G29" s="116"/>
      <c r="H29" s="116"/>
      <c r="I29" s="137" t="s">
        <v>235</v>
      </c>
      <c r="J29" s="136" t="s">
        <v>238</v>
      </c>
      <c r="K29" s="136" t="s">
        <v>201</v>
      </c>
      <c r="L29" s="117" t="s">
        <v>218</v>
      </c>
      <c r="M29" s="137" t="s">
        <v>197</v>
      </c>
      <c r="N29" s="137" t="s">
        <v>239</v>
      </c>
      <c r="O29" s="117"/>
      <c r="P29" s="117"/>
      <c r="Q29" s="117"/>
      <c r="R29" s="117"/>
      <c r="S29" s="117"/>
      <c r="T29" s="117" t="s">
        <v>204</v>
      </c>
      <c r="U29" s="117" t="s">
        <v>205</v>
      </c>
      <c r="V29" s="118"/>
      <c r="W29" s="118"/>
      <c r="X29" s="118"/>
      <c r="Y29" s="118"/>
      <c r="Z29" s="118"/>
      <c r="AA29" s="118"/>
      <c r="AB29" s="118"/>
      <c r="AC29" s="118"/>
      <c r="AD29" s="118"/>
      <c r="AE29" s="118"/>
      <c r="AF29" s="118"/>
      <c r="AG29" s="118"/>
      <c r="AH29" s="116">
        <v>274</v>
      </c>
      <c r="AI29" s="116">
        <v>462</v>
      </c>
      <c r="AJ29" s="116">
        <v>488</v>
      </c>
      <c r="AK29" s="116">
        <v>566</v>
      </c>
      <c r="AL29" s="116">
        <v>578</v>
      </c>
      <c r="AM29" s="116">
        <v>659</v>
      </c>
      <c r="AN29" s="116">
        <v>652</v>
      </c>
      <c r="AO29" s="116"/>
      <c r="AP29" s="116"/>
      <c r="AQ29" s="116"/>
      <c r="AR29" s="116"/>
      <c r="AS29" s="116"/>
      <c r="AT29" s="116">
        <f t="shared" si="1"/>
        <v>3679</v>
      </c>
      <c r="AU29" s="233"/>
      <c r="AV29" s="253" t="s">
        <v>703</v>
      </c>
      <c r="AW29" s="253" t="s">
        <v>704</v>
      </c>
      <c r="AX29" s="243" t="s">
        <v>62</v>
      </c>
      <c r="AY29" s="230" t="s">
        <v>188</v>
      </c>
    </row>
    <row r="30" spans="1:52" ht="120.6" customHeight="1" x14ac:dyDescent="0.25">
      <c r="A30" s="116"/>
      <c r="B30" s="116"/>
      <c r="C30" s="116"/>
      <c r="D30" s="116"/>
      <c r="E30" s="116">
        <v>5</v>
      </c>
      <c r="F30" s="116"/>
      <c r="G30" s="116"/>
      <c r="H30" s="116"/>
      <c r="I30" s="137" t="s">
        <v>240</v>
      </c>
      <c r="J30" s="136" t="s">
        <v>241</v>
      </c>
      <c r="K30" s="136" t="s">
        <v>201</v>
      </c>
      <c r="L30" s="117" t="s">
        <v>218</v>
      </c>
      <c r="M30" s="137" t="s">
        <v>197</v>
      </c>
      <c r="N30" s="137" t="s">
        <v>242</v>
      </c>
      <c r="O30" s="117"/>
      <c r="P30" s="117"/>
      <c r="Q30" s="117"/>
      <c r="R30" s="117"/>
      <c r="S30" s="117"/>
      <c r="T30" s="117" t="s">
        <v>204</v>
      </c>
      <c r="U30" s="117" t="s">
        <v>243</v>
      </c>
      <c r="V30" s="118"/>
      <c r="W30" s="118"/>
      <c r="X30" s="118"/>
      <c r="Y30" s="118"/>
      <c r="Z30" s="118"/>
      <c r="AA30" s="118"/>
      <c r="AB30" s="118"/>
      <c r="AC30" s="118"/>
      <c r="AD30" s="118"/>
      <c r="AE30" s="118"/>
      <c r="AF30" s="118"/>
      <c r="AG30" s="118"/>
      <c r="AH30" s="116">
        <v>22</v>
      </c>
      <c r="AI30" s="116">
        <v>67</v>
      </c>
      <c r="AJ30" s="116">
        <v>71</v>
      </c>
      <c r="AK30" s="116">
        <v>57</v>
      </c>
      <c r="AL30" s="116">
        <v>69</v>
      </c>
      <c r="AM30" s="116">
        <v>57</v>
      </c>
      <c r="AN30" s="116">
        <v>54</v>
      </c>
      <c r="AO30" s="116"/>
      <c r="AP30" s="116"/>
      <c r="AQ30" s="116"/>
      <c r="AR30" s="116"/>
      <c r="AS30" s="116"/>
      <c r="AT30" s="116">
        <f t="shared" si="1"/>
        <v>397</v>
      </c>
      <c r="AU30" s="233"/>
      <c r="AV30" s="243" t="s">
        <v>670</v>
      </c>
      <c r="AW30" s="243" t="s">
        <v>671</v>
      </c>
      <c r="AX30" s="243" t="s">
        <v>62</v>
      </c>
      <c r="AY30" s="230" t="s">
        <v>188</v>
      </c>
    </row>
    <row r="31" spans="1:52" ht="132.75" customHeight="1" x14ac:dyDescent="0.25">
      <c r="A31" s="116"/>
      <c r="B31" s="116"/>
      <c r="C31" s="116"/>
      <c r="D31" s="116"/>
      <c r="E31" s="116">
        <v>6</v>
      </c>
      <c r="F31" s="116"/>
      <c r="G31" s="116"/>
      <c r="H31" s="116"/>
      <c r="I31" s="137" t="s">
        <v>240</v>
      </c>
      <c r="J31" s="136" t="s">
        <v>244</v>
      </c>
      <c r="K31" s="136" t="s">
        <v>201</v>
      </c>
      <c r="L31" s="117" t="s">
        <v>218</v>
      </c>
      <c r="M31" s="137" t="s">
        <v>197</v>
      </c>
      <c r="N31" s="137" t="s">
        <v>245</v>
      </c>
      <c r="O31" s="117"/>
      <c r="P31" s="117"/>
      <c r="Q31" s="117"/>
      <c r="R31" s="117"/>
      <c r="S31" s="117"/>
      <c r="T31" s="117" t="s">
        <v>204</v>
      </c>
      <c r="U31" s="117" t="s">
        <v>243</v>
      </c>
      <c r="V31" s="118"/>
      <c r="W31" s="118"/>
      <c r="X31" s="118"/>
      <c r="Y31" s="118"/>
      <c r="Z31" s="118"/>
      <c r="AA31" s="118"/>
      <c r="AB31" s="118"/>
      <c r="AC31" s="118"/>
      <c r="AD31" s="118"/>
      <c r="AE31" s="118"/>
      <c r="AF31" s="118"/>
      <c r="AG31" s="118"/>
      <c r="AH31" s="116">
        <v>6</v>
      </c>
      <c r="AI31" s="116">
        <v>47</v>
      </c>
      <c r="AJ31" s="116">
        <v>49</v>
      </c>
      <c r="AK31" s="116">
        <v>47</v>
      </c>
      <c r="AL31" s="116">
        <v>47</v>
      </c>
      <c r="AM31" s="116">
        <v>51</v>
      </c>
      <c r="AN31" s="116">
        <v>48</v>
      </c>
      <c r="AO31" s="116"/>
      <c r="AP31" s="116"/>
      <c r="AQ31" s="116"/>
      <c r="AR31" s="116"/>
      <c r="AS31" s="116"/>
      <c r="AT31" s="116">
        <f t="shared" si="1"/>
        <v>295</v>
      </c>
      <c r="AU31" s="233"/>
      <c r="AV31" s="243" t="s">
        <v>672</v>
      </c>
      <c r="AW31" s="243" t="s">
        <v>673</v>
      </c>
      <c r="AX31" s="243" t="s">
        <v>62</v>
      </c>
      <c r="AY31" s="230" t="s">
        <v>188</v>
      </c>
    </row>
    <row r="32" spans="1:52" ht="89.1" customHeight="1" x14ac:dyDescent="0.25">
      <c r="A32" s="116"/>
      <c r="B32" s="116"/>
      <c r="C32" s="116"/>
      <c r="D32" s="116"/>
      <c r="E32" s="116">
        <v>7</v>
      </c>
      <c r="F32" s="116"/>
      <c r="G32" s="116"/>
      <c r="H32" s="116"/>
      <c r="I32" s="137" t="s">
        <v>246</v>
      </c>
      <c r="J32" s="136" t="s">
        <v>247</v>
      </c>
      <c r="K32" s="136" t="s">
        <v>201</v>
      </c>
      <c r="L32" s="117" t="s">
        <v>218</v>
      </c>
      <c r="M32" s="137" t="s">
        <v>197</v>
      </c>
      <c r="N32" s="137" t="s">
        <v>248</v>
      </c>
      <c r="O32" s="117"/>
      <c r="P32" s="117"/>
      <c r="Q32" s="117"/>
      <c r="R32" s="117"/>
      <c r="S32" s="117"/>
      <c r="T32" s="117" t="s">
        <v>204</v>
      </c>
      <c r="U32" s="117" t="s">
        <v>205</v>
      </c>
      <c r="V32" s="118"/>
      <c r="W32" s="118"/>
      <c r="X32" s="118"/>
      <c r="Y32" s="118"/>
      <c r="Z32" s="118"/>
      <c r="AA32" s="118"/>
      <c r="AB32" s="118"/>
      <c r="AC32" s="118"/>
      <c r="AD32" s="118"/>
      <c r="AE32" s="118"/>
      <c r="AF32" s="118"/>
      <c r="AG32" s="118"/>
      <c r="AH32" s="116">
        <v>51</v>
      </c>
      <c r="AI32" s="116">
        <v>55</v>
      </c>
      <c r="AJ32" s="116">
        <v>70</v>
      </c>
      <c r="AK32" s="116">
        <v>60</v>
      </c>
      <c r="AL32" s="116">
        <v>91</v>
      </c>
      <c r="AM32" s="116">
        <v>50</v>
      </c>
      <c r="AN32" s="116">
        <v>53</v>
      </c>
      <c r="AO32" s="116"/>
      <c r="AP32" s="116"/>
      <c r="AQ32" s="116"/>
      <c r="AR32" s="116"/>
      <c r="AS32" s="116"/>
      <c r="AT32" s="116">
        <f t="shared" si="1"/>
        <v>430</v>
      </c>
      <c r="AU32" s="233"/>
      <c r="AV32" s="243" t="s">
        <v>686</v>
      </c>
      <c r="AW32" s="243" t="s">
        <v>674</v>
      </c>
      <c r="AX32" s="243" t="s">
        <v>62</v>
      </c>
      <c r="AY32" s="230" t="s">
        <v>188</v>
      </c>
    </row>
    <row r="33" spans="1:51" ht="101.1" customHeight="1" x14ac:dyDescent="0.25">
      <c r="A33" s="116"/>
      <c r="B33" s="116"/>
      <c r="C33" s="116"/>
      <c r="D33" s="116"/>
      <c r="E33" s="116">
        <v>7</v>
      </c>
      <c r="F33" s="116"/>
      <c r="G33" s="116"/>
      <c r="H33" s="116"/>
      <c r="I33" s="137" t="s">
        <v>246</v>
      </c>
      <c r="J33" s="136" t="s">
        <v>249</v>
      </c>
      <c r="K33" s="136" t="s">
        <v>201</v>
      </c>
      <c r="L33" s="117" t="s">
        <v>218</v>
      </c>
      <c r="M33" s="137" t="s">
        <v>197</v>
      </c>
      <c r="N33" s="137" t="s">
        <v>250</v>
      </c>
      <c r="O33" s="117"/>
      <c r="P33" s="117"/>
      <c r="Q33" s="117"/>
      <c r="R33" s="117"/>
      <c r="S33" s="117"/>
      <c r="T33" s="117" t="s">
        <v>204</v>
      </c>
      <c r="U33" s="117" t="s">
        <v>205</v>
      </c>
      <c r="V33" s="118"/>
      <c r="W33" s="118"/>
      <c r="X33" s="118"/>
      <c r="Y33" s="118"/>
      <c r="Z33" s="118"/>
      <c r="AA33" s="118"/>
      <c r="AB33" s="118"/>
      <c r="AC33" s="118"/>
      <c r="AD33" s="118"/>
      <c r="AE33" s="118"/>
      <c r="AF33" s="118"/>
      <c r="AG33" s="118"/>
      <c r="AH33" s="116">
        <v>41</v>
      </c>
      <c r="AI33" s="116">
        <v>44</v>
      </c>
      <c r="AJ33" s="116">
        <v>61</v>
      </c>
      <c r="AK33" s="116">
        <v>55</v>
      </c>
      <c r="AL33" s="116">
        <v>71</v>
      </c>
      <c r="AM33" s="116">
        <v>41</v>
      </c>
      <c r="AN33" s="116">
        <v>40</v>
      </c>
      <c r="AO33" s="116"/>
      <c r="AP33" s="116"/>
      <c r="AQ33" s="116"/>
      <c r="AR33" s="116"/>
      <c r="AS33" s="116"/>
      <c r="AT33" s="116">
        <f t="shared" si="1"/>
        <v>353</v>
      </c>
      <c r="AU33" s="233"/>
      <c r="AV33" s="243" t="s">
        <v>675</v>
      </c>
      <c r="AW33" s="243" t="s">
        <v>676</v>
      </c>
      <c r="AX33" s="243" t="s">
        <v>62</v>
      </c>
      <c r="AY33" s="230" t="s">
        <v>188</v>
      </c>
    </row>
    <row r="34" spans="1:51" ht="96" customHeight="1" x14ac:dyDescent="0.25">
      <c r="A34" s="116"/>
      <c r="B34" s="116"/>
      <c r="C34" s="116"/>
      <c r="D34" s="116"/>
      <c r="E34" s="116">
        <v>8</v>
      </c>
      <c r="F34" s="116"/>
      <c r="G34" s="116"/>
      <c r="H34" s="116"/>
      <c r="I34" s="137" t="s">
        <v>246</v>
      </c>
      <c r="J34" s="136" t="s">
        <v>251</v>
      </c>
      <c r="K34" s="136" t="s">
        <v>201</v>
      </c>
      <c r="L34" s="117" t="s">
        <v>218</v>
      </c>
      <c r="M34" s="137" t="s">
        <v>197</v>
      </c>
      <c r="N34" s="137" t="s">
        <v>252</v>
      </c>
      <c r="O34" s="117"/>
      <c r="P34" s="117"/>
      <c r="Q34" s="117"/>
      <c r="R34" s="117"/>
      <c r="S34" s="117"/>
      <c r="T34" s="117" t="s">
        <v>204</v>
      </c>
      <c r="U34" s="117" t="s">
        <v>205</v>
      </c>
      <c r="V34" s="118"/>
      <c r="W34" s="118"/>
      <c r="X34" s="118"/>
      <c r="Y34" s="118"/>
      <c r="Z34" s="118"/>
      <c r="AA34" s="118"/>
      <c r="AB34" s="118"/>
      <c r="AC34" s="118"/>
      <c r="AD34" s="118"/>
      <c r="AE34" s="118"/>
      <c r="AF34" s="118"/>
      <c r="AG34" s="118"/>
      <c r="AH34" s="116">
        <v>49</v>
      </c>
      <c r="AI34" s="116">
        <v>60</v>
      </c>
      <c r="AJ34" s="116">
        <v>78</v>
      </c>
      <c r="AK34" s="116">
        <v>67</v>
      </c>
      <c r="AL34" s="116">
        <v>107</v>
      </c>
      <c r="AM34" s="116">
        <v>88</v>
      </c>
      <c r="AN34" s="116">
        <v>60</v>
      </c>
      <c r="AO34" s="116"/>
      <c r="AP34" s="116"/>
      <c r="AQ34" s="116"/>
      <c r="AR34" s="116"/>
      <c r="AS34" s="116"/>
      <c r="AT34" s="116">
        <f t="shared" si="1"/>
        <v>509</v>
      </c>
      <c r="AU34" s="233"/>
      <c r="AV34" s="243" t="s">
        <v>677</v>
      </c>
      <c r="AW34" s="243" t="s">
        <v>678</v>
      </c>
      <c r="AX34" s="243" t="s">
        <v>62</v>
      </c>
      <c r="AY34" s="230" t="s">
        <v>188</v>
      </c>
    </row>
    <row r="35" spans="1:51" ht="101.45" customHeight="1" x14ac:dyDescent="0.25">
      <c r="A35" s="116"/>
      <c r="B35" s="116"/>
      <c r="C35" s="116"/>
      <c r="D35" s="116"/>
      <c r="E35" s="116">
        <v>8</v>
      </c>
      <c r="F35" s="116"/>
      <c r="G35" s="116"/>
      <c r="H35" s="116"/>
      <c r="I35" s="137" t="s">
        <v>246</v>
      </c>
      <c r="J35" s="136" t="s">
        <v>253</v>
      </c>
      <c r="K35" s="136" t="s">
        <v>201</v>
      </c>
      <c r="L35" s="117" t="s">
        <v>218</v>
      </c>
      <c r="M35" s="137" t="s">
        <v>197</v>
      </c>
      <c r="N35" s="137" t="s">
        <v>254</v>
      </c>
      <c r="O35" s="117"/>
      <c r="P35" s="117"/>
      <c r="Q35" s="117"/>
      <c r="R35" s="117"/>
      <c r="S35" s="117"/>
      <c r="T35" s="117" t="s">
        <v>204</v>
      </c>
      <c r="U35" s="117" t="s">
        <v>205</v>
      </c>
      <c r="V35" s="118"/>
      <c r="W35" s="118"/>
      <c r="X35" s="118"/>
      <c r="Y35" s="118"/>
      <c r="Z35" s="118"/>
      <c r="AA35" s="118"/>
      <c r="AB35" s="118"/>
      <c r="AC35" s="118"/>
      <c r="AD35" s="118"/>
      <c r="AE35" s="118"/>
      <c r="AF35" s="118"/>
      <c r="AG35" s="118"/>
      <c r="AH35" s="116">
        <v>31</v>
      </c>
      <c r="AI35" s="116">
        <v>27</v>
      </c>
      <c r="AJ35" s="116">
        <v>43</v>
      </c>
      <c r="AK35" s="116">
        <v>40</v>
      </c>
      <c r="AL35" s="116">
        <v>38</v>
      </c>
      <c r="AM35" s="116">
        <v>0</v>
      </c>
      <c r="AN35" s="116">
        <v>24</v>
      </c>
      <c r="AO35" s="116"/>
      <c r="AP35" s="116"/>
      <c r="AQ35" s="116"/>
      <c r="AR35" s="116"/>
      <c r="AS35" s="116"/>
      <c r="AT35" s="116">
        <f t="shared" si="1"/>
        <v>203</v>
      </c>
      <c r="AU35" s="233"/>
      <c r="AV35" s="243" t="s">
        <v>679</v>
      </c>
      <c r="AW35" s="243" t="s">
        <v>680</v>
      </c>
      <c r="AX35" s="243" t="s">
        <v>681</v>
      </c>
      <c r="AY35" s="230" t="s">
        <v>623</v>
      </c>
    </row>
    <row r="36" spans="1:51" ht="90.6" customHeight="1" x14ac:dyDescent="0.25">
      <c r="A36" s="116"/>
      <c r="B36" s="116"/>
      <c r="C36" s="116"/>
      <c r="D36" s="116"/>
      <c r="E36" s="116">
        <v>8</v>
      </c>
      <c r="F36" s="116"/>
      <c r="G36" s="116"/>
      <c r="H36" s="116"/>
      <c r="I36" s="137" t="s">
        <v>246</v>
      </c>
      <c r="J36" s="136" t="s">
        <v>255</v>
      </c>
      <c r="K36" s="136" t="s">
        <v>201</v>
      </c>
      <c r="L36" s="117" t="s">
        <v>218</v>
      </c>
      <c r="M36" s="137" t="s">
        <v>197</v>
      </c>
      <c r="N36" s="137" t="s">
        <v>256</v>
      </c>
      <c r="O36" s="117"/>
      <c r="P36" s="117"/>
      <c r="Q36" s="117"/>
      <c r="R36" s="117"/>
      <c r="S36" s="117"/>
      <c r="T36" s="117" t="s">
        <v>204</v>
      </c>
      <c r="U36" s="117" t="s">
        <v>205</v>
      </c>
      <c r="V36" s="118"/>
      <c r="W36" s="118"/>
      <c r="X36" s="118"/>
      <c r="Y36" s="118"/>
      <c r="Z36" s="118"/>
      <c r="AA36" s="118"/>
      <c r="AB36" s="118"/>
      <c r="AC36" s="118"/>
      <c r="AD36" s="118"/>
      <c r="AE36" s="118"/>
      <c r="AF36" s="118"/>
      <c r="AG36" s="118"/>
      <c r="AH36" s="116">
        <v>5</v>
      </c>
      <c r="AI36" s="116">
        <v>13</v>
      </c>
      <c r="AJ36" s="116">
        <v>12</v>
      </c>
      <c r="AK36" s="116">
        <v>18</v>
      </c>
      <c r="AL36" s="116">
        <v>4</v>
      </c>
      <c r="AM36" s="116">
        <v>14</v>
      </c>
      <c r="AN36" s="116">
        <v>10</v>
      </c>
      <c r="AO36" s="116"/>
      <c r="AP36" s="116"/>
      <c r="AQ36" s="116"/>
      <c r="AR36" s="116"/>
      <c r="AS36" s="116"/>
      <c r="AT36" s="116">
        <f t="shared" si="1"/>
        <v>76</v>
      </c>
      <c r="AU36" s="233"/>
      <c r="AV36" s="243" t="s">
        <v>682</v>
      </c>
      <c r="AW36" s="243" t="s">
        <v>683</v>
      </c>
      <c r="AX36" s="243" t="s">
        <v>62</v>
      </c>
      <c r="AY36" s="230" t="s">
        <v>188</v>
      </c>
    </row>
    <row r="37" spans="1:51" ht="95.45" customHeight="1" x14ac:dyDescent="0.25">
      <c r="A37" s="116"/>
      <c r="B37" s="116"/>
      <c r="C37" s="116"/>
      <c r="D37" s="116"/>
      <c r="E37" s="116">
        <v>8</v>
      </c>
      <c r="F37" s="116"/>
      <c r="G37" s="116"/>
      <c r="H37" s="116"/>
      <c r="I37" s="137" t="s">
        <v>246</v>
      </c>
      <c r="J37" s="136" t="s">
        <v>257</v>
      </c>
      <c r="K37" s="136" t="s">
        <v>201</v>
      </c>
      <c r="L37" s="117" t="s">
        <v>218</v>
      </c>
      <c r="M37" s="137" t="s">
        <v>197</v>
      </c>
      <c r="N37" s="137" t="s">
        <v>258</v>
      </c>
      <c r="O37" s="117"/>
      <c r="P37" s="117"/>
      <c r="Q37" s="117"/>
      <c r="R37" s="117"/>
      <c r="S37" s="117"/>
      <c r="T37" s="117" t="s">
        <v>204</v>
      </c>
      <c r="U37" s="117" t="s">
        <v>205</v>
      </c>
      <c r="V37" s="118"/>
      <c r="W37" s="118"/>
      <c r="X37" s="118"/>
      <c r="Y37" s="118"/>
      <c r="Z37" s="118"/>
      <c r="AA37" s="118"/>
      <c r="AB37" s="118"/>
      <c r="AC37" s="118"/>
      <c r="AD37" s="118"/>
      <c r="AE37" s="118"/>
      <c r="AF37" s="118"/>
      <c r="AG37" s="118"/>
      <c r="AH37" s="116">
        <v>85</v>
      </c>
      <c r="AI37" s="116">
        <v>100</v>
      </c>
      <c r="AJ37" s="116">
        <v>133</v>
      </c>
      <c r="AK37" s="116">
        <v>125</v>
      </c>
      <c r="AL37" s="116">
        <v>149</v>
      </c>
      <c r="AM37" s="116">
        <v>102</v>
      </c>
      <c r="AN37" s="116">
        <v>94</v>
      </c>
      <c r="AO37" s="116"/>
      <c r="AP37" s="116"/>
      <c r="AQ37" s="116"/>
      <c r="AR37" s="116"/>
      <c r="AS37" s="116"/>
      <c r="AT37" s="116">
        <f t="shared" si="1"/>
        <v>788</v>
      </c>
      <c r="AU37" s="233"/>
      <c r="AV37" s="243" t="s">
        <v>684</v>
      </c>
      <c r="AW37" s="243" t="s">
        <v>685</v>
      </c>
      <c r="AX37" s="243" t="s">
        <v>62</v>
      </c>
      <c r="AY37" s="230" t="s">
        <v>188</v>
      </c>
    </row>
    <row r="38" spans="1:51" ht="147" customHeight="1" x14ac:dyDescent="0.25">
      <c r="A38" s="116"/>
      <c r="B38" s="116"/>
      <c r="C38" s="116"/>
      <c r="D38" s="116"/>
      <c r="E38" s="116">
        <v>9</v>
      </c>
      <c r="F38" s="116"/>
      <c r="G38" s="116"/>
      <c r="H38" s="116"/>
      <c r="I38" s="137" t="s">
        <v>259</v>
      </c>
      <c r="J38" s="136" t="s">
        <v>260</v>
      </c>
      <c r="K38" s="136" t="s">
        <v>201</v>
      </c>
      <c r="L38" s="117" t="s">
        <v>218</v>
      </c>
      <c r="M38" s="137" t="s">
        <v>197</v>
      </c>
      <c r="N38" s="137" t="s">
        <v>261</v>
      </c>
      <c r="O38" s="117"/>
      <c r="P38" s="117"/>
      <c r="Q38" s="117"/>
      <c r="R38" s="117"/>
      <c r="S38" s="117"/>
      <c r="T38" s="117" t="s">
        <v>204</v>
      </c>
      <c r="U38" s="117" t="s">
        <v>262</v>
      </c>
      <c r="V38" s="118"/>
      <c r="W38" s="118"/>
      <c r="X38" s="118"/>
      <c r="Y38" s="118"/>
      <c r="Z38" s="118"/>
      <c r="AA38" s="118"/>
      <c r="AB38" s="118"/>
      <c r="AC38" s="118"/>
      <c r="AD38" s="118"/>
      <c r="AE38" s="118"/>
      <c r="AF38" s="118"/>
      <c r="AG38" s="118"/>
      <c r="AH38" s="116">
        <v>66</v>
      </c>
      <c r="AI38" s="116">
        <v>478</v>
      </c>
      <c r="AJ38" s="116">
        <v>919</v>
      </c>
      <c r="AK38" s="116">
        <v>732</v>
      </c>
      <c r="AL38" s="116">
        <v>927</v>
      </c>
      <c r="AM38" s="116">
        <v>715</v>
      </c>
      <c r="AN38" s="116">
        <v>684</v>
      </c>
      <c r="AO38" s="116"/>
      <c r="AP38" s="116"/>
      <c r="AQ38" s="116"/>
      <c r="AR38" s="116"/>
      <c r="AS38" s="116"/>
      <c r="AT38" s="116">
        <f t="shared" si="1"/>
        <v>4521</v>
      </c>
      <c r="AU38" s="233"/>
      <c r="AV38" s="243" t="s">
        <v>657</v>
      </c>
      <c r="AW38" s="243" t="s">
        <v>658</v>
      </c>
      <c r="AX38" s="243" t="s">
        <v>62</v>
      </c>
      <c r="AY38" s="230" t="s">
        <v>188</v>
      </c>
    </row>
    <row r="39" spans="1:51" ht="300.60000000000002" customHeight="1" x14ac:dyDescent="0.25">
      <c r="A39" s="116"/>
      <c r="B39" s="116"/>
      <c r="C39" s="116"/>
      <c r="D39" s="116"/>
      <c r="E39" s="116">
        <v>10</v>
      </c>
      <c r="F39" s="116"/>
      <c r="G39" s="116"/>
      <c r="H39" s="116"/>
      <c r="I39" s="137" t="s">
        <v>259</v>
      </c>
      <c r="J39" s="136" t="s">
        <v>263</v>
      </c>
      <c r="K39" s="136" t="s">
        <v>201</v>
      </c>
      <c r="L39" s="117" t="s">
        <v>218</v>
      </c>
      <c r="M39" s="137" t="s">
        <v>197</v>
      </c>
      <c r="N39" s="137" t="s">
        <v>264</v>
      </c>
      <c r="O39" s="117"/>
      <c r="P39" s="117"/>
      <c r="Q39" s="117"/>
      <c r="R39" s="117"/>
      <c r="S39" s="117"/>
      <c r="T39" s="117" t="s">
        <v>204</v>
      </c>
      <c r="U39" s="117" t="s">
        <v>262</v>
      </c>
      <c r="V39" s="118"/>
      <c r="W39" s="118"/>
      <c r="X39" s="118"/>
      <c r="Y39" s="118"/>
      <c r="Z39" s="118"/>
      <c r="AA39" s="118"/>
      <c r="AB39" s="118"/>
      <c r="AC39" s="118"/>
      <c r="AD39" s="118"/>
      <c r="AE39" s="118"/>
      <c r="AF39" s="118"/>
      <c r="AG39" s="118"/>
      <c r="AH39" s="116">
        <v>0</v>
      </c>
      <c r="AI39" s="116">
        <v>4</v>
      </c>
      <c r="AJ39" s="116">
        <v>7</v>
      </c>
      <c r="AK39" s="116">
        <v>7</v>
      </c>
      <c r="AL39" s="116">
        <v>10</v>
      </c>
      <c r="AM39" s="116">
        <v>10</v>
      </c>
      <c r="AN39" s="116">
        <v>9</v>
      </c>
      <c r="AO39" s="116"/>
      <c r="AP39" s="116"/>
      <c r="AQ39" s="116"/>
      <c r="AR39" s="116"/>
      <c r="AS39" s="116"/>
      <c r="AT39" s="116">
        <f t="shared" si="1"/>
        <v>47</v>
      </c>
      <c r="AU39" s="233"/>
      <c r="AV39" s="243" t="s">
        <v>659</v>
      </c>
      <c r="AW39" s="243" t="s">
        <v>660</v>
      </c>
      <c r="AX39" s="243" t="s">
        <v>62</v>
      </c>
      <c r="AY39" s="230" t="s">
        <v>188</v>
      </c>
    </row>
    <row r="40" spans="1:51" ht="299.25" customHeight="1" x14ac:dyDescent="0.25">
      <c r="A40" s="116"/>
      <c r="B40" s="116"/>
      <c r="C40" s="116"/>
      <c r="D40" s="116"/>
      <c r="E40" s="116">
        <v>11</v>
      </c>
      <c r="F40" s="116"/>
      <c r="G40" s="116"/>
      <c r="H40" s="116"/>
      <c r="I40" s="137" t="s">
        <v>259</v>
      </c>
      <c r="J40" s="136" t="s">
        <v>265</v>
      </c>
      <c r="K40" s="136" t="s">
        <v>201</v>
      </c>
      <c r="L40" s="117" t="s">
        <v>218</v>
      </c>
      <c r="M40" s="137" t="s">
        <v>197</v>
      </c>
      <c r="N40" s="137" t="s">
        <v>266</v>
      </c>
      <c r="O40" s="117"/>
      <c r="P40" s="117"/>
      <c r="Q40" s="117"/>
      <c r="R40" s="117"/>
      <c r="S40" s="117"/>
      <c r="T40" s="117" t="s">
        <v>204</v>
      </c>
      <c r="U40" s="117" t="s">
        <v>262</v>
      </c>
      <c r="V40" s="118"/>
      <c r="W40" s="118"/>
      <c r="X40" s="118"/>
      <c r="Y40" s="118"/>
      <c r="Z40" s="118"/>
      <c r="AA40" s="118"/>
      <c r="AB40" s="118"/>
      <c r="AC40" s="118"/>
      <c r="AD40" s="118"/>
      <c r="AE40" s="118"/>
      <c r="AF40" s="118"/>
      <c r="AG40" s="118"/>
      <c r="AH40" s="116">
        <v>0</v>
      </c>
      <c r="AI40" s="116">
        <v>9</v>
      </c>
      <c r="AJ40" s="116">
        <v>15</v>
      </c>
      <c r="AK40" s="116">
        <v>17</v>
      </c>
      <c r="AL40" s="116">
        <v>17</v>
      </c>
      <c r="AM40" s="116">
        <v>12</v>
      </c>
      <c r="AN40" s="116">
        <v>20</v>
      </c>
      <c r="AO40" s="116"/>
      <c r="AP40" s="116"/>
      <c r="AQ40" s="116"/>
      <c r="AR40" s="116"/>
      <c r="AS40" s="116"/>
      <c r="AT40" s="116">
        <f t="shared" si="1"/>
        <v>90</v>
      </c>
      <c r="AU40" s="233"/>
      <c r="AV40" s="243" t="s">
        <v>661</v>
      </c>
      <c r="AW40" s="243" t="s">
        <v>662</v>
      </c>
      <c r="AX40" s="243" t="s">
        <v>62</v>
      </c>
      <c r="AY40" s="230" t="s">
        <v>188</v>
      </c>
    </row>
    <row r="41" spans="1:51" ht="283.14999999999998" customHeight="1" x14ac:dyDescent="0.25">
      <c r="A41" s="116"/>
      <c r="B41" s="116"/>
      <c r="C41" s="116"/>
      <c r="D41" s="116"/>
      <c r="E41" s="116">
        <v>12</v>
      </c>
      <c r="F41" s="116"/>
      <c r="G41" s="116"/>
      <c r="H41" s="116"/>
      <c r="I41" s="137" t="s">
        <v>259</v>
      </c>
      <c r="J41" s="136" t="s">
        <v>267</v>
      </c>
      <c r="K41" s="136" t="s">
        <v>201</v>
      </c>
      <c r="L41" s="117" t="s">
        <v>218</v>
      </c>
      <c r="M41" s="137" t="s">
        <v>197</v>
      </c>
      <c r="N41" s="137" t="s">
        <v>268</v>
      </c>
      <c r="O41" s="117"/>
      <c r="P41" s="117"/>
      <c r="Q41" s="117"/>
      <c r="R41" s="117"/>
      <c r="S41" s="117"/>
      <c r="T41" s="117" t="s">
        <v>204</v>
      </c>
      <c r="U41" s="117" t="s">
        <v>262</v>
      </c>
      <c r="V41" s="118"/>
      <c r="W41" s="118"/>
      <c r="X41" s="118"/>
      <c r="Y41" s="118"/>
      <c r="Z41" s="118"/>
      <c r="AA41" s="118"/>
      <c r="AB41" s="118"/>
      <c r="AC41" s="118"/>
      <c r="AD41" s="118"/>
      <c r="AE41" s="118"/>
      <c r="AF41" s="118"/>
      <c r="AG41" s="118"/>
      <c r="AH41" s="116">
        <v>2</v>
      </c>
      <c r="AI41" s="116">
        <v>1</v>
      </c>
      <c r="AJ41" s="116">
        <v>1</v>
      </c>
      <c r="AK41" s="116">
        <v>2</v>
      </c>
      <c r="AL41" s="116">
        <v>6</v>
      </c>
      <c r="AM41" s="116">
        <v>8</v>
      </c>
      <c r="AN41" s="116">
        <v>8</v>
      </c>
      <c r="AO41" s="116"/>
      <c r="AP41" s="116"/>
      <c r="AQ41" s="116"/>
      <c r="AR41" s="116"/>
      <c r="AS41" s="116"/>
      <c r="AT41" s="116">
        <f t="shared" si="1"/>
        <v>28</v>
      </c>
      <c r="AU41" s="233"/>
      <c r="AV41" s="243" t="s">
        <v>663</v>
      </c>
      <c r="AW41" s="243" t="s">
        <v>664</v>
      </c>
      <c r="AX41" s="243" t="s">
        <v>62</v>
      </c>
      <c r="AY41" s="230" t="s">
        <v>188</v>
      </c>
    </row>
    <row r="42" spans="1:51" ht="133.5" customHeight="1" x14ac:dyDescent="0.25">
      <c r="A42" s="116"/>
      <c r="B42" s="116"/>
      <c r="C42" s="116"/>
      <c r="D42" s="116"/>
      <c r="E42" s="116">
        <v>13</v>
      </c>
      <c r="F42" s="116"/>
      <c r="G42" s="116"/>
      <c r="H42" s="116"/>
      <c r="I42" s="137" t="s">
        <v>269</v>
      </c>
      <c r="J42" s="136" t="s">
        <v>270</v>
      </c>
      <c r="K42" s="136" t="s">
        <v>201</v>
      </c>
      <c r="L42" s="117" t="s">
        <v>218</v>
      </c>
      <c r="M42" s="137" t="s">
        <v>197</v>
      </c>
      <c r="N42" s="137" t="s">
        <v>271</v>
      </c>
      <c r="O42" s="117"/>
      <c r="P42" s="117"/>
      <c r="Q42" s="117"/>
      <c r="R42" s="117"/>
      <c r="S42" s="117"/>
      <c r="T42" s="117" t="s">
        <v>204</v>
      </c>
      <c r="U42" s="117" t="s">
        <v>219</v>
      </c>
      <c r="V42" s="118"/>
      <c r="W42" s="118"/>
      <c r="X42" s="118"/>
      <c r="Y42" s="118"/>
      <c r="Z42" s="118"/>
      <c r="AA42" s="118"/>
      <c r="AB42" s="118"/>
      <c r="AC42" s="118"/>
      <c r="AD42" s="118"/>
      <c r="AE42" s="118"/>
      <c r="AF42" s="118"/>
      <c r="AG42" s="118"/>
      <c r="AH42" s="116">
        <v>0</v>
      </c>
      <c r="AI42" s="116">
        <v>405</v>
      </c>
      <c r="AJ42" s="116">
        <v>67</v>
      </c>
      <c r="AK42" s="116">
        <v>401</v>
      </c>
      <c r="AL42" s="116">
        <v>24</v>
      </c>
      <c r="AM42" s="116">
        <v>325</v>
      </c>
      <c r="AN42" s="116">
        <v>156</v>
      </c>
      <c r="AO42" s="116"/>
      <c r="AP42" s="116"/>
      <c r="AQ42" s="116"/>
      <c r="AR42" s="116"/>
      <c r="AS42" s="116"/>
      <c r="AT42" s="116">
        <f t="shared" si="1"/>
        <v>1378</v>
      </c>
      <c r="AU42" s="233"/>
      <c r="AV42" s="243" t="s">
        <v>722</v>
      </c>
      <c r="AW42" s="243" t="s">
        <v>723</v>
      </c>
      <c r="AX42" s="243" t="s">
        <v>615</v>
      </c>
      <c r="AY42" s="230" t="s">
        <v>188</v>
      </c>
    </row>
    <row r="43" spans="1:51" ht="113.25" customHeight="1" x14ac:dyDescent="0.25">
      <c r="A43" s="116"/>
      <c r="B43" s="116"/>
      <c r="C43" s="116"/>
      <c r="D43" s="116"/>
      <c r="E43" s="116">
        <v>14</v>
      </c>
      <c r="F43" s="116"/>
      <c r="G43" s="116"/>
      <c r="H43" s="116"/>
      <c r="I43" s="137" t="s">
        <v>269</v>
      </c>
      <c r="J43" s="136" t="s">
        <v>272</v>
      </c>
      <c r="K43" s="136" t="s">
        <v>201</v>
      </c>
      <c r="L43" s="117" t="s">
        <v>218</v>
      </c>
      <c r="M43" s="137" t="s">
        <v>197</v>
      </c>
      <c r="N43" s="137" t="s">
        <v>273</v>
      </c>
      <c r="O43" s="117"/>
      <c r="P43" s="117"/>
      <c r="Q43" s="117"/>
      <c r="R43" s="117"/>
      <c r="S43" s="117"/>
      <c r="T43" s="117" t="s">
        <v>204</v>
      </c>
      <c r="U43" s="117" t="s">
        <v>219</v>
      </c>
      <c r="V43" s="118"/>
      <c r="W43" s="118"/>
      <c r="X43" s="118"/>
      <c r="Y43" s="118"/>
      <c r="Z43" s="118"/>
      <c r="AA43" s="118"/>
      <c r="AB43" s="118"/>
      <c r="AC43" s="118"/>
      <c r="AD43" s="118"/>
      <c r="AE43" s="118"/>
      <c r="AF43" s="118"/>
      <c r="AG43" s="118"/>
      <c r="AH43" s="116">
        <v>0</v>
      </c>
      <c r="AI43" s="116">
        <v>10</v>
      </c>
      <c r="AJ43" s="116">
        <v>13</v>
      </c>
      <c r="AK43" s="116">
        <v>8</v>
      </c>
      <c r="AL43" s="116">
        <v>16</v>
      </c>
      <c r="AM43" s="116">
        <v>9</v>
      </c>
      <c r="AN43" s="116">
        <v>8</v>
      </c>
      <c r="AO43" s="116"/>
      <c r="AP43" s="116"/>
      <c r="AQ43" s="116"/>
      <c r="AR43" s="116"/>
      <c r="AS43" s="116"/>
      <c r="AT43" s="116">
        <f t="shared" si="1"/>
        <v>64</v>
      </c>
      <c r="AU43" s="233"/>
      <c r="AV43" s="243" t="s">
        <v>724</v>
      </c>
      <c r="AW43" s="243" t="s">
        <v>725</v>
      </c>
      <c r="AX43" s="230" t="s">
        <v>616</v>
      </c>
      <c r="AY43" s="230" t="s">
        <v>726</v>
      </c>
    </row>
    <row r="44" spans="1:51" ht="188.25" customHeight="1" x14ac:dyDescent="0.25">
      <c r="A44" s="116"/>
      <c r="B44" s="116"/>
      <c r="C44" s="116"/>
      <c r="D44" s="116"/>
      <c r="E44" s="116">
        <v>15</v>
      </c>
      <c r="F44" s="116"/>
      <c r="G44" s="116"/>
      <c r="H44" s="116"/>
      <c r="I44" s="137" t="s">
        <v>269</v>
      </c>
      <c r="J44" s="136" t="s">
        <v>274</v>
      </c>
      <c r="K44" s="136" t="s">
        <v>201</v>
      </c>
      <c r="L44" s="117" t="s">
        <v>218</v>
      </c>
      <c r="M44" s="137" t="s">
        <v>197</v>
      </c>
      <c r="N44" s="137" t="s">
        <v>275</v>
      </c>
      <c r="O44" s="117"/>
      <c r="P44" s="117"/>
      <c r="Q44" s="117"/>
      <c r="R44" s="117"/>
      <c r="S44" s="117"/>
      <c r="T44" s="117" t="s">
        <v>204</v>
      </c>
      <c r="U44" s="117" t="s">
        <v>205</v>
      </c>
      <c r="V44" s="118"/>
      <c r="W44" s="118"/>
      <c r="X44" s="118"/>
      <c r="Y44" s="118"/>
      <c r="Z44" s="118"/>
      <c r="AA44" s="118"/>
      <c r="AB44" s="118"/>
      <c r="AC44" s="118"/>
      <c r="AD44" s="118"/>
      <c r="AE44" s="118"/>
      <c r="AF44" s="118"/>
      <c r="AG44" s="118"/>
      <c r="AH44" s="116">
        <v>0</v>
      </c>
      <c r="AI44" s="116">
        <v>0</v>
      </c>
      <c r="AJ44" s="116">
        <v>0</v>
      </c>
      <c r="AK44" s="116">
        <v>310</v>
      </c>
      <c r="AL44" s="116">
        <v>1291</v>
      </c>
      <c r="AM44" s="116">
        <v>1797</v>
      </c>
      <c r="AN44" s="116">
        <v>2179</v>
      </c>
      <c r="AO44" s="116"/>
      <c r="AP44" s="116"/>
      <c r="AQ44" s="116"/>
      <c r="AR44" s="116"/>
      <c r="AS44" s="116"/>
      <c r="AT44" s="116">
        <f t="shared" si="1"/>
        <v>5577</v>
      </c>
      <c r="AU44" s="233"/>
      <c r="AV44" s="246" t="s">
        <v>770</v>
      </c>
      <c r="AW44" s="246" t="s">
        <v>719</v>
      </c>
      <c r="AX44" s="246" t="s">
        <v>62</v>
      </c>
      <c r="AY44" s="137" t="s">
        <v>188</v>
      </c>
    </row>
    <row r="45" spans="1:51" ht="264.75" customHeight="1" x14ac:dyDescent="0.25">
      <c r="A45" s="116"/>
      <c r="B45" s="116"/>
      <c r="C45" s="116"/>
      <c r="D45" s="116"/>
      <c r="E45" s="116">
        <v>16</v>
      </c>
      <c r="F45" s="116"/>
      <c r="G45" s="116"/>
      <c r="H45" s="116"/>
      <c r="I45" s="137" t="s">
        <v>269</v>
      </c>
      <c r="J45" s="136" t="s">
        <v>276</v>
      </c>
      <c r="K45" s="136" t="s">
        <v>201</v>
      </c>
      <c r="L45" s="117" t="s">
        <v>218</v>
      </c>
      <c r="M45" s="137" t="s">
        <v>197</v>
      </c>
      <c r="N45" s="137" t="s">
        <v>277</v>
      </c>
      <c r="O45" s="117"/>
      <c r="P45" s="117"/>
      <c r="Q45" s="117"/>
      <c r="R45" s="117"/>
      <c r="S45" s="117"/>
      <c r="T45" s="117" t="s">
        <v>204</v>
      </c>
      <c r="U45" s="117" t="s">
        <v>278</v>
      </c>
      <c r="V45" s="118"/>
      <c r="W45" s="118"/>
      <c r="X45" s="118"/>
      <c r="Y45" s="118"/>
      <c r="Z45" s="118"/>
      <c r="AA45" s="118"/>
      <c r="AB45" s="118"/>
      <c r="AC45" s="118"/>
      <c r="AD45" s="118"/>
      <c r="AE45" s="118"/>
      <c r="AF45" s="118"/>
      <c r="AG45" s="118"/>
      <c r="AH45" s="116">
        <v>0</v>
      </c>
      <c r="AI45" s="116">
        <v>0</v>
      </c>
      <c r="AJ45" s="116">
        <v>0</v>
      </c>
      <c r="AK45" s="116">
        <v>6</v>
      </c>
      <c r="AL45" s="116">
        <v>7</v>
      </c>
      <c r="AM45" s="116">
        <v>17</v>
      </c>
      <c r="AN45" s="116">
        <v>22</v>
      </c>
      <c r="AO45" s="116"/>
      <c r="AP45" s="116"/>
      <c r="AQ45" s="116"/>
      <c r="AR45" s="116"/>
      <c r="AS45" s="116"/>
      <c r="AT45" s="116">
        <f t="shared" si="1"/>
        <v>52</v>
      </c>
      <c r="AU45" s="233"/>
      <c r="AV45" s="246" t="s">
        <v>720</v>
      </c>
      <c r="AW45" s="246" t="s">
        <v>765</v>
      </c>
      <c r="AX45" s="246" t="s">
        <v>62</v>
      </c>
      <c r="AY45" s="137" t="s">
        <v>188</v>
      </c>
    </row>
    <row r="46" spans="1:51" ht="72" customHeight="1" x14ac:dyDescent="0.25">
      <c r="A46" s="116"/>
      <c r="B46" s="116"/>
      <c r="C46" s="116"/>
      <c r="D46" s="116"/>
      <c r="E46" s="116">
        <v>17</v>
      </c>
      <c r="F46" s="116"/>
      <c r="G46" s="116"/>
      <c r="H46" s="116"/>
      <c r="I46" s="137" t="s">
        <v>279</v>
      </c>
      <c r="J46" s="136" t="s">
        <v>280</v>
      </c>
      <c r="K46" s="136" t="s">
        <v>201</v>
      </c>
      <c r="L46" s="117" t="s">
        <v>218</v>
      </c>
      <c r="M46" s="137" t="s">
        <v>197</v>
      </c>
      <c r="N46" s="137" t="s">
        <v>281</v>
      </c>
      <c r="O46" s="117"/>
      <c r="P46" s="117"/>
      <c r="Q46" s="117"/>
      <c r="R46" s="117"/>
      <c r="S46" s="117"/>
      <c r="T46" s="117" t="s">
        <v>204</v>
      </c>
      <c r="U46" s="117" t="s">
        <v>213</v>
      </c>
      <c r="V46" s="118"/>
      <c r="W46" s="118"/>
      <c r="X46" s="118"/>
      <c r="Y46" s="118"/>
      <c r="Z46" s="118"/>
      <c r="AA46" s="118"/>
      <c r="AB46" s="118"/>
      <c r="AC46" s="118"/>
      <c r="AD46" s="118"/>
      <c r="AE46" s="118"/>
      <c r="AF46" s="118"/>
      <c r="AG46" s="118"/>
      <c r="AH46" s="116">
        <v>0</v>
      </c>
      <c r="AI46" s="116">
        <v>0</v>
      </c>
      <c r="AJ46" s="116">
        <v>14</v>
      </c>
      <c r="AK46" s="116">
        <v>6</v>
      </c>
      <c r="AL46" s="116">
        <v>1</v>
      </c>
      <c r="AM46" s="116">
        <v>12</v>
      </c>
      <c r="AN46" s="116">
        <v>6</v>
      </c>
      <c r="AO46" s="116"/>
      <c r="AP46" s="116"/>
      <c r="AQ46" s="116"/>
      <c r="AR46" s="116"/>
      <c r="AS46" s="116"/>
      <c r="AT46" s="116">
        <f t="shared" si="1"/>
        <v>39</v>
      </c>
      <c r="AU46" s="233"/>
      <c r="AV46" s="243" t="s">
        <v>736</v>
      </c>
      <c r="AW46" s="243" t="s">
        <v>753</v>
      </c>
      <c r="AX46" s="243" t="s">
        <v>737</v>
      </c>
      <c r="AY46" s="247" t="s">
        <v>188</v>
      </c>
    </row>
    <row r="47" spans="1:51" ht="132.6" customHeight="1" x14ac:dyDescent="0.25">
      <c r="A47" s="116"/>
      <c r="B47" s="116"/>
      <c r="C47" s="116"/>
      <c r="D47" s="116"/>
      <c r="E47" s="116">
        <v>18</v>
      </c>
      <c r="F47" s="116"/>
      <c r="G47" s="116"/>
      <c r="H47" s="116"/>
      <c r="I47" s="137" t="s">
        <v>279</v>
      </c>
      <c r="J47" s="136" t="s">
        <v>282</v>
      </c>
      <c r="K47" s="136" t="s">
        <v>201</v>
      </c>
      <c r="L47" s="117" t="s">
        <v>218</v>
      </c>
      <c r="M47" s="137" t="s">
        <v>197</v>
      </c>
      <c r="N47" s="137" t="s">
        <v>283</v>
      </c>
      <c r="O47" s="117"/>
      <c r="P47" s="117"/>
      <c r="Q47" s="117"/>
      <c r="R47" s="117"/>
      <c r="S47" s="117"/>
      <c r="T47" s="117" t="s">
        <v>204</v>
      </c>
      <c r="U47" s="117" t="s">
        <v>213</v>
      </c>
      <c r="V47" s="118"/>
      <c r="W47" s="118"/>
      <c r="X47" s="118"/>
      <c r="Y47" s="118"/>
      <c r="Z47" s="118"/>
      <c r="AA47" s="118"/>
      <c r="AB47" s="118"/>
      <c r="AC47" s="118"/>
      <c r="AD47" s="118"/>
      <c r="AE47" s="118"/>
      <c r="AF47" s="118"/>
      <c r="AG47" s="118"/>
      <c r="AH47" s="116">
        <v>0</v>
      </c>
      <c r="AI47" s="116">
        <v>15</v>
      </c>
      <c r="AJ47" s="116">
        <v>19</v>
      </c>
      <c r="AK47" s="116">
        <v>18</v>
      </c>
      <c r="AL47" s="116">
        <v>19</v>
      </c>
      <c r="AM47" s="116">
        <v>17</v>
      </c>
      <c r="AN47" s="116">
        <v>14</v>
      </c>
      <c r="AO47" s="116"/>
      <c r="AP47" s="116"/>
      <c r="AQ47" s="116"/>
      <c r="AR47" s="116"/>
      <c r="AS47" s="116"/>
      <c r="AT47" s="116">
        <f t="shared" si="1"/>
        <v>102</v>
      </c>
      <c r="AU47" s="233"/>
      <c r="AV47" s="243" t="s">
        <v>738</v>
      </c>
      <c r="AW47" s="243" t="s">
        <v>739</v>
      </c>
      <c r="AX47" s="243" t="s">
        <v>62</v>
      </c>
      <c r="AY47" s="247" t="s">
        <v>188</v>
      </c>
    </row>
    <row r="48" spans="1:51" ht="82.5" customHeight="1" x14ac:dyDescent="0.25">
      <c r="A48" s="116"/>
      <c r="B48" s="116"/>
      <c r="C48" s="116"/>
      <c r="D48" s="116"/>
      <c r="E48" s="116">
        <v>19</v>
      </c>
      <c r="F48" s="116"/>
      <c r="G48" s="116"/>
      <c r="H48" s="116"/>
      <c r="I48" s="137" t="s">
        <v>279</v>
      </c>
      <c r="J48" s="136" t="s">
        <v>284</v>
      </c>
      <c r="K48" s="136" t="s">
        <v>201</v>
      </c>
      <c r="L48" s="117" t="s">
        <v>218</v>
      </c>
      <c r="M48" s="137" t="s">
        <v>197</v>
      </c>
      <c r="N48" s="137" t="s">
        <v>285</v>
      </c>
      <c r="O48" s="117"/>
      <c r="P48" s="117"/>
      <c r="Q48" s="117"/>
      <c r="R48" s="117"/>
      <c r="S48" s="117"/>
      <c r="T48" s="117" t="s">
        <v>204</v>
      </c>
      <c r="U48" s="117" t="s">
        <v>213</v>
      </c>
      <c r="V48" s="118"/>
      <c r="W48" s="118"/>
      <c r="X48" s="118"/>
      <c r="Y48" s="118"/>
      <c r="Z48" s="118"/>
      <c r="AA48" s="118"/>
      <c r="AB48" s="118"/>
      <c r="AC48" s="118"/>
      <c r="AD48" s="118"/>
      <c r="AE48" s="118"/>
      <c r="AF48" s="118"/>
      <c r="AG48" s="118"/>
      <c r="AH48" s="116">
        <v>0</v>
      </c>
      <c r="AI48" s="116">
        <v>28</v>
      </c>
      <c r="AJ48" s="116">
        <v>71</v>
      </c>
      <c r="AK48" s="116">
        <v>46</v>
      </c>
      <c r="AL48" s="116">
        <v>64</v>
      </c>
      <c r="AM48" s="116">
        <v>64</v>
      </c>
      <c r="AN48" s="116">
        <v>54</v>
      </c>
      <c r="AO48" s="116"/>
      <c r="AP48" s="116"/>
      <c r="AQ48" s="116"/>
      <c r="AR48" s="116"/>
      <c r="AS48" s="116"/>
      <c r="AT48" s="116">
        <f t="shared" si="1"/>
        <v>327</v>
      </c>
      <c r="AU48" s="233"/>
      <c r="AV48" s="243" t="s">
        <v>740</v>
      </c>
      <c r="AW48" s="243" t="s">
        <v>741</v>
      </c>
      <c r="AX48" s="243" t="s">
        <v>62</v>
      </c>
      <c r="AY48" s="247" t="s">
        <v>188</v>
      </c>
    </row>
    <row r="49" spans="1:51" ht="169.5" customHeight="1" x14ac:dyDescent="0.25">
      <c r="A49" s="116"/>
      <c r="B49" s="116"/>
      <c r="C49" s="116"/>
      <c r="D49" s="116"/>
      <c r="E49" s="116">
        <v>20</v>
      </c>
      <c r="F49" s="116"/>
      <c r="G49" s="116"/>
      <c r="H49" s="116"/>
      <c r="I49" s="137" t="s">
        <v>286</v>
      </c>
      <c r="J49" s="136" t="s">
        <v>287</v>
      </c>
      <c r="K49" s="136" t="s">
        <v>201</v>
      </c>
      <c r="L49" s="117" t="s">
        <v>218</v>
      </c>
      <c r="M49" s="137" t="s">
        <v>197</v>
      </c>
      <c r="N49" s="137" t="s">
        <v>288</v>
      </c>
      <c r="O49" s="117"/>
      <c r="P49" s="117"/>
      <c r="Q49" s="117"/>
      <c r="R49" s="117"/>
      <c r="S49" s="117"/>
      <c r="T49" s="117" t="s">
        <v>204</v>
      </c>
      <c r="U49" s="117" t="s">
        <v>205</v>
      </c>
      <c r="V49" s="118"/>
      <c r="W49" s="118"/>
      <c r="X49" s="118"/>
      <c r="Y49" s="118"/>
      <c r="Z49" s="118"/>
      <c r="AA49" s="118"/>
      <c r="AB49" s="118"/>
      <c r="AC49" s="118"/>
      <c r="AD49" s="118"/>
      <c r="AE49" s="118"/>
      <c r="AF49" s="118"/>
      <c r="AG49" s="118"/>
      <c r="AH49" s="116">
        <v>0</v>
      </c>
      <c r="AI49" s="116">
        <v>86</v>
      </c>
      <c r="AJ49" s="116">
        <v>136</v>
      </c>
      <c r="AK49" s="116">
        <v>99</v>
      </c>
      <c r="AL49" s="116">
        <v>122</v>
      </c>
      <c r="AM49" s="116">
        <v>70</v>
      </c>
      <c r="AN49" s="116">
        <v>108</v>
      </c>
      <c r="AO49" s="116"/>
      <c r="AP49" s="116"/>
      <c r="AQ49" s="116"/>
      <c r="AR49" s="116"/>
      <c r="AS49" s="116"/>
      <c r="AT49" s="116">
        <f t="shared" si="1"/>
        <v>621</v>
      </c>
      <c r="AU49" s="233"/>
      <c r="AV49" s="243" t="s">
        <v>665</v>
      </c>
      <c r="AW49" s="243" t="s">
        <v>666</v>
      </c>
      <c r="AX49" s="242" t="s">
        <v>669</v>
      </c>
      <c r="AY49" s="230" t="s">
        <v>289</v>
      </c>
    </row>
    <row r="50" spans="1:51" ht="159" customHeight="1" x14ac:dyDescent="0.25">
      <c r="A50" s="116"/>
      <c r="B50" s="116"/>
      <c r="C50" s="116"/>
      <c r="D50" s="116"/>
      <c r="E50" s="116">
        <v>21</v>
      </c>
      <c r="F50" s="116"/>
      <c r="G50" s="116"/>
      <c r="H50" s="116"/>
      <c r="I50" s="137" t="s">
        <v>286</v>
      </c>
      <c r="J50" s="136" t="s">
        <v>290</v>
      </c>
      <c r="K50" s="136" t="s">
        <v>201</v>
      </c>
      <c r="L50" s="117" t="s">
        <v>218</v>
      </c>
      <c r="M50" s="137" t="s">
        <v>197</v>
      </c>
      <c r="N50" s="137" t="s">
        <v>291</v>
      </c>
      <c r="O50" s="117"/>
      <c r="P50" s="117"/>
      <c r="Q50" s="117"/>
      <c r="R50" s="117"/>
      <c r="S50" s="117"/>
      <c r="T50" s="117" t="s">
        <v>204</v>
      </c>
      <c r="U50" s="117" t="s">
        <v>262</v>
      </c>
      <c r="V50" s="118"/>
      <c r="W50" s="118"/>
      <c r="X50" s="118"/>
      <c r="Y50" s="118"/>
      <c r="Z50" s="118"/>
      <c r="AA50" s="118"/>
      <c r="AB50" s="118"/>
      <c r="AC50" s="118"/>
      <c r="AD50" s="118"/>
      <c r="AE50" s="118"/>
      <c r="AF50" s="118"/>
      <c r="AG50" s="118"/>
      <c r="AH50" s="116">
        <v>1</v>
      </c>
      <c r="AI50" s="116">
        <v>1</v>
      </c>
      <c r="AJ50" s="116">
        <v>1</v>
      </c>
      <c r="AK50" s="116">
        <v>1</v>
      </c>
      <c r="AL50" s="116">
        <v>2</v>
      </c>
      <c r="AM50" s="116">
        <v>1</v>
      </c>
      <c r="AN50" s="116">
        <v>2</v>
      </c>
      <c r="AO50" s="116"/>
      <c r="AP50" s="116"/>
      <c r="AQ50" s="116"/>
      <c r="AR50" s="116"/>
      <c r="AS50" s="116"/>
      <c r="AT50" s="116">
        <f t="shared" si="1"/>
        <v>9</v>
      </c>
      <c r="AU50" s="233"/>
      <c r="AV50" s="243" t="s">
        <v>667</v>
      </c>
      <c r="AW50" s="243" t="s">
        <v>668</v>
      </c>
      <c r="AX50" s="243" t="s">
        <v>62</v>
      </c>
      <c r="AY50" s="230" t="s">
        <v>188</v>
      </c>
    </row>
    <row r="51" spans="1:51" ht="158.1" customHeight="1" x14ac:dyDescent="0.25">
      <c r="A51" s="116"/>
      <c r="B51" s="116"/>
      <c r="C51" s="116"/>
      <c r="D51" s="116"/>
      <c r="E51" s="116">
        <v>22</v>
      </c>
      <c r="F51" s="116"/>
      <c r="G51" s="116"/>
      <c r="H51" s="116"/>
      <c r="I51" s="137" t="s">
        <v>292</v>
      </c>
      <c r="J51" s="136" t="s">
        <v>293</v>
      </c>
      <c r="K51" s="136" t="s">
        <v>201</v>
      </c>
      <c r="L51" s="117" t="s">
        <v>218</v>
      </c>
      <c r="M51" s="137" t="s">
        <v>197</v>
      </c>
      <c r="N51" s="137" t="s">
        <v>294</v>
      </c>
      <c r="O51" s="117"/>
      <c r="P51" s="117"/>
      <c r="Q51" s="117"/>
      <c r="R51" s="117"/>
      <c r="S51" s="117"/>
      <c r="T51" s="117" t="s">
        <v>204</v>
      </c>
      <c r="U51" s="117" t="s">
        <v>295</v>
      </c>
      <c r="V51" s="118"/>
      <c r="W51" s="118"/>
      <c r="X51" s="118"/>
      <c r="Y51" s="118"/>
      <c r="Z51" s="118"/>
      <c r="AA51" s="118"/>
      <c r="AB51" s="118"/>
      <c r="AC51" s="118"/>
      <c r="AD51" s="118"/>
      <c r="AE51" s="118"/>
      <c r="AF51" s="118"/>
      <c r="AG51" s="118"/>
      <c r="AH51" s="116">
        <v>8</v>
      </c>
      <c r="AI51" s="116">
        <v>68</v>
      </c>
      <c r="AJ51" s="116">
        <v>107</v>
      </c>
      <c r="AK51" s="116">
        <v>97</v>
      </c>
      <c r="AL51" s="116">
        <v>123</v>
      </c>
      <c r="AM51" s="116">
        <v>161</v>
      </c>
      <c r="AN51" s="116">
        <v>134</v>
      </c>
      <c r="AO51" s="116"/>
      <c r="AP51" s="116"/>
      <c r="AQ51" s="116"/>
      <c r="AR51" s="116"/>
      <c r="AS51" s="116"/>
      <c r="AT51" s="116">
        <f t="shared" si="1"/>
        <v>698</v>
      </c>
      <c r="AU51" s="233"/>
      <c r="AV51" s="243" t="s">
        <v>712</v>
      </c>
      <c r="AW51" s="243" t="s">
        <v>713</v>
      </c>
      <c r="AX51" s="243" t="s">
        <v>62</v>
      </c>
      <c r="AY51" s="230" t="s">
        <v>188</v>
      </c>
    </row>
    <row r="52" spans="1:51" ht="93.6" customHeight="1" x14ac:dyDescent="0.25">
      <c r="A52" s="116"/>
      <c r="B52" s="116"/>
      <c r="C52" s="116"/>
      <c r="D52" s="116"/>
      <c r="E52" s="116">
        <v>22</v>
      </c>
      <c r="F52" s="116"/>
      <c r="G52" s="116"/>
      <c r="H52" s="116"/>
      <c r="I52" s="137" t="s">
        <v>292</v>
      </c>
      <c r="J52" s="136" t="s">
        <v>296</v>
      </c>
      <c r="K52" s="136" t="s">
        <v>201</v>
      </c>
      <c r="L52" s="117" t="s">
        <v>218</v>
      </c>
      <c r="M52" s="137" t="s">
        <v>197</v>
      </c>
      <c r="N52" s="137" t="s">
        <v>297</v>
      </c>
      <c r="O52" s="117"/>
      <c r="P52" s="117"/>
      <c r="Q52" s="117"/>
      <c r="R52" s="117"/>
      <c r="S52" s="117"/>
      <c r="T52" s="117" t="s">
        <v>204</v>
      </c>
      <c r="U52" s="117" t="s">
        <v>205</v>
      </c>
      <c r="V52" s="118"/>
      <c r="W52" s="118"/>
      <c r="X52" s="118"/>
      <c r="Y52" s="118"/>
      <c r="Z52" s="118"/>
      <c r="AA52" s="118"/>
      <c r="AB52" s="118"/>
      <c r="AC52" s="118"/>
      <c r="AD52" s="118"/>
      <c r="AE52" s="118"/>
      <c r="AF52" s="118"/>
      <c r="AG52" s="118"/>
      <c r="AH52" s="116">
        <v>10</v>
      </c>
      <c r="AI52" s="116">
        <v>62</v>
      </c>
      <c r="AJ52" s="116">
        <v>99</v>
      </c>
      <c r="AK52" s="116">
        <v>87</v>
      </c>
      <c r="AL52" s="116">
        <v>114</v>
      </c>
      <c r="AM52" s="116">
        <v>129</v>
      </c>
      <c r="AN52" s="116">
        <v>122</v>
      </c>
      <c r="AO52" s="116"/>
      <c r="AP52" s="116"/>
      <c r="AQ52" s="116"/>
      <c r="AR52" s="116"/>
      <c r="AS52" s="116"/>
      <c r="AT52" s="116">
        <f t="shared" si="1"/>
        <v>623</v>
      </c>
      <c r="AU52" s="233"/>
      <c r="AV52" s="243" t="s">
        <v>714</v>
      </c>
      <c r="AW52" s="243" t="s">
        <v>745</v>
      </c>
      <c r="AX52" s="243" t="s">
        <v>62</v>
      </c>
      <c r="AY52" s="230" t="s">
        <v>188</v>
      </c>
    </row>
    <row r="53" spans="1:51" ht="245.25" customHeight="1" x14ac:dyDescent="0.25">
      <c r="A53" s="116"/>
      <c r="B53" s="116"/>
      <c r="C53" s="116"/>
      <c r="D53" s="116"/>
      <c r="E53" s="116">
        <v>23</v>
      </c>
      <c r="F53" s="116"/>
      <c r="G53" s="116"/>
      <c r="H53" s="116"/>
      <c r="I53" s="137" t="s">
        <v>292</v>
      </c>
      <c r="J53" s="136" t="s">
        <v>298</v>
      </c>
      <c r="K53" s="136" t="s">
        <v>201</v>
      </c>
      <c r="L53" s="117" t="s">
        <v>218</v>
      </c>
      <c r="M53" s="137" t="s">
        <v>197</v>
      </c>
      <c r="N53" s="137" t="s">
        <v>299</v>
      </c>
      <c r="O53" s="117"/>
      <c r="P53" s="117"/>
      <c r="Q53" s="117"/>
      <c r="R53" s="117"/>
      <c r="S53" s="117"/>
      <c r="T53" s="117" t="s">
        <v>204</v>
      </c>
      <c r="U53" s="117" t="s">
        <v>205</v>
      </c>
      <c r="V53" s="118"/>
      <c r="W53" s="118"/>
      <c r="X53" s="118"/>
      <c r="Y53" s="118"/>
      <c r="Z53" s="118"/>
      <c r="AA53" s="118"/>
      <c r="AB53" s="118"/>
      <c r="AC53" s="118"/>
      <c r="AD53" s="118"/>
      <c r="AE53" s="118"/>
      <c r="AF53" s="118"/>
      <c r="AG53" s="118"/>
      <c r="AH53" s="116">
        <v>16</v>
      </c>
      <c r="AI53" s="116">
        <v>252</v>
      </c>
      <c r="AJ53" s="116">
        <v>302</v>
      </c>
      <c r="AK53" s="116">
        <v>331</v>
      </c>
      <c r="AL53" s="116">
        <v>360</v>
      </c>
      <c r="AM53" s="116">
        <v>287</v>
      </c>
      <c r="AN53" s="116">
        <v>339</v>
      </c>
      <c r="AO53" s="116"/>
      <c r="AP53" s="116"/>
      <c r="AQ53" s="116"/>
      <c r="AR53" s="116"/>
      <c r="AS53" s="116"/>
      <c r="AT53" s="116">
        <f t="shared" si="1"/>
        <v>1887</v>
      </c>
      <c r="AU53" s="233"/>
      <c r="AV53" s="243" t="s">
        <v>716</v>
      </c>
      <c r="AW53" s="243" t="s">
        <v>715</v>
      </c>
      <c r="AX53" s="243" t="s">
        <v>711</v>
      </c>
      <c r="AY53" s="230" t="s">
        <v>626</v>
      </c>
    </row>
    <row r="54" spans="1:51" ht="249" customHeight="1" x14ac:dyDescent="0.25">
      <c r="A54" s="116"/>
      <c r="B54" s="116"/>
      <c r="C54" s="116"/>
      <c r="D54" s="116"/>
      <c r="E54" s="116">
        <v>24</v>
      </c>
      <c r="F54" s="116"/>
      <c r="G54" s="116"/>
      <c r="H54" s="116"/>
      <c r="I54" s="137" t="s">
        <v>292</v>
      </c>
      <c r="J54" s="136" t="s">
        <v>300</v>
      </c>
      <c r="K54" s="136" t="s">
        <v>201</v>
      </c>
      <c r="L54" s="117" t="s">
        <v>218</v>
      </c>
      <c r="M54" s="137" t="s">
        <v>197</v>
      </c>
      <c r="N54" s="137" t="s">
        <v>301</v>
      </c>
      <c r="O54" s="117"/>
      <c r="P54" s="117"/>
      <c r="Q54" s="117"/>
      <c r="R54" s="117"/>
      <c r="S54" s="117"/>
      <c r="T54" s="117" t="s">
        <v>204</v>
      </c>
      <c r="U54" s="117" t="s">
        <v>205</v>
      </c>
      <c r="V54" s="118"/>
      <c r="W54" s="118"/>
      <c r="X54" s="118"/>
      <c r="Y54" s="118"/>
      <c r="Z54" s="118"/>
      <c r="AA54" s="118"/>
      <c r="AB54" s="118"/>
      <c r="AC54" s="118"/>
      <c r="AD54" s="118"/>
      <c r="AE54" s="118"/>
      <c r="AF54" s="118"/>
      <c r="AG54" s="118"/>
      <c r="AH54" s="116">
        <v>26</v>
      </c>
      <c r="AI54" s="116">
        <v>314</v>
      </c>
      <c r="AJ54" s="116">
        <v>401</v>
      </c>
      <c r="AK54" s="116">
        <v>418</v>
      </c>
      <c r="AL54" s="116">
        <v>474</v>
      </c>
      <c r="AM54" s="116">
        <v>416</v>
      </c>
      <c r="AN54" s="116">
        <v>461</v>
      </c>
      <c r="AO54" s="116"/>
      <c r="AP54" s="116"/>
      <c r="AQ54" s="116"/>
      <c r="AR54" s="116"/>
      <c r="AS54" s="116"/>
      <c r="AT54" s="116">
        <f t="shared" si="1"/>
        <v>2510</v>
      </c>
      <c r="AU54" s="233"/>
      <c r="AV54" s="243" t="s">
        <v>705</v>
      </c>
      <c r="AW54" s="243" t="s">
        <v>710</v>
      </c>
      <c r="AX54" s="242" t="s">
        <v>711</v>
      </c>
      <c r="AY54" s="242" t="s">
        <v>209</v>
      </c>
    </row>
    <row r="55" spans="1:51" ht="274.89999999999998" customHeight="1" x14ac:dyDescent="0.25">
      <c r="A55" s="116"/>
      <c r="B55" s="116"/>
      <c r="C55" s="116"/>
      <c r="D55" s="116"/>
      <c r="E55" s="116"/>
      <c r="F55" s="116"/>
      <c r="G55" s="117" t="s">
        <v>302</v>
      </c>
      <c r="H55" s="117"/>
      <c r="I55" s="137" t="s">
        <v>303</v>
      </c>
      <c r="J55" s="136" t="s">
        <v>304</v>
      </c>
      <c r="K55" s="136" t="s">
        <v>183</v>
      </c>
      <c r="L55" s="117" t="s">
        <v>218</v>
      </c>
      <c r="M55" s="137" t="s">
        <v>184</v>
      </c>
      <c r="N55" s="137" t="s">
        <v>305</v>
      </c>
      <c r="O55" s="117"/>
      <c r="P55" s="117"/>
      <c r="Q55" s="206"/>
      <c r="R55" s="206">
        <v>1</v>
      </c>
      <c r="S55" s="117"/>
      <c r="T55" s="117" t="s">
        <v>186</v>
      </c>
      <c r="U55" s="117" t="s">
        <v>306</v>
      </c>
      <c r="V55" s="137"/>
      <c r="W55" s="137"/>
      <c r="X55" s="207">
        <v>1</v>
      </c>
      <c r="Y55" s="137"/>
      <c r="Z55" s="137"/>
      <c r="AA55" s="207">
        <v>1</v>
      </c>
      <c r="AB55" s="137"/>
      <c r="AC55" s="137"/>
      <c r="AD55" s="207">
        <v>1</v>
      </c>
      <c r="AE55" s="137"/>
      <c r="AF55" s="137"/>
      <c r="AG55" s="207">
        <v>1</v>
      </c>
      <c r="AH55" s="116"/>
      <c r="AI55" s="116"/>
      <c r="AJ55" s="227">
        <v>0</v>
      </c>
      <c r="AK55" s="116"/>
      <c r="AL55" s="116"/>
      <c r="AM55" s="227">
        <v>1</v>
      </c>
      <c r="AN55" s="116"/>
      <c r="AO55" s="116"/>
      <c r="AP55" s="116"/>
      <c r="AQ55" s="116"/>
      <c r="AR55" s="116"/>
      <c r="AS55" s="116"/>
      <c r="AT55" s="116">
        <f>MIN(AG55:AS55)</f>
        <v>0</v>
      </c>
      <c r="AU55" s="228">
        <f t="shared" ref="AU55:AU59" si="2">+AT55/R55</f>
        <v>0</v>
      </c>
      <c r="AV55" s="243" t="s">
        <v>614</v>
      </c>
      <c r="AW55" s="243" t="s">
        <v>631</v>
      </c>
      <c r="AX55" s="242" t="s">
        <v>62</v>
      </c>
      <c r="AY55" s="230" t="s">
        <v>188</v>
      </c>
    </row>
    <row r="56" spans="1:51" ht="143.1" customHeight="1" x14ac:dyDescent="0.25">
      <c r="A56" s="116"/>
      <c r="B56" s="116"/>
      <c r="C56" s="116"/>
      <c r="D56" s="116"/>
      <c r="E56" s="116"/>
      <c r="F56" s="116"/>
      <c r="G56" s="117" t="s">
        <v>302</v>
      </c>
      <c r="H56" s="117"/>
      <c r="I56" s="137" t="s">
        <v>307</v>
      </c>
      <c r="J56" s="136" t="s">
        <v>308</v>
      </c>
      <c r="K56" s="136" t="s">
        <v>183</v>
      </c>
      <c r="L56" s="117" t="s">
        <v>218</v>
      </c>
      <c r="M56" s="137" t="s">
        <v>184</v>
      </c>
      <c r="N56" s="137" t="s">
        <v>309</v>
      </c>
      <c r="O56" s="117"/>
      <c r="P56" s="117"/>
      <c r="Q56" s="206"/>
      <c r="R56" s="206">
        <v>1</v>
      </c>
      <c r="S56" s="117"/>
      <c r="T56" s="117" t="s">
        <v>186</v>
      </c>
      <c r="U56" s="117" t="s">
        <v>306</v>
      </c>
      <c r="V56" s="137"/>
      <c r="W56" s="137"/>
      <c r="X56" s="207">
        <v>1</v>
      </c>
      <c r="Y56" s="137"/>
      <c r="Z56" s="137"/>
      <c r="AA56" s="207">
        <v>1</v>
      </c>
      <c r="AB56" s="137"/>
      <c r="AC56" s="137"/>
      <c r="AD56" s="207">
        <v>1</v>
      </c>
      <c r="AE56" s="137"/>
      <c r="AF56" s="137"/>
      <c r="AG56" s="207">
        <v>1</v>
      </c>
      <c r="AH56" s="116"/>
      <c r="AI56" s="116"/>
      <c r="AJ56" s="227">
        <v>0</v>
      </c>
      <c r="AK56" s="116"/>
      <c r="AL56" s="116"/>
      <c r="AM56" s="227">
        <v>1</v>
      </c>
      <c r="AN56" s="116"/>
      <c r="AO56" s="116"/>
      <c r="AP56" s="116"/>
      <c r="AQ56" s="116"/>
      <c r="AR56" s="116"/>
      <c r="AS56" s="116"/>
      <c r="AT56" s="116">
        <f>MIN(AG56:AS56)</f>
        <v>0</v>
      </c>
      <c r="AU56" s="228">
        <f t="shared" si="2"/>
        <v>0</v>
      </c>
      <c r="AV56" s="246" t="s">
        <v>621</v>
      </c>
      <c r="AW56" s="246" t="s">
        <v>622</v>
      </c>
      <c r="AX56" s="230" t="s">
        <v>188</v>
      </c>
      <c r="AY56" s="230" t="s">
        <v>188</v>
      </c>
    </row>
    <row r="57" spans="1:51" ht="250.9" customHeight="1" x14ac:dyDescent="0.25">
      <c r="A57" s="116"/>
      <c r="B57" s="116"/>
      <c r="C57" s="116"/>
      <c r="D57" s="116"/>
      <c r="E57" s="116"/>
      <c r="F57" s="116"/>
      <c r="G57" s="117" t="s">
        <v>302</v>
      </c>
      <c r="H57" s="117"/>
      <c r="I57" s="137" t="s">
        <v>310</v>
      </c>
      <c r="J57" s="136" t="s">
        <v>311</v>
      </c>
      <c r="K57" s="136" t="s">
        <v>201</v>
      </c>
      <c r="L57" s="117" t="s">
        <v>218</v>
      </c>
      <c r="M57" s="137" t="s">
        <v>312</v>
      </c>
      <c r="N57" s="137" t="s">
        <v>313</v>
      </c>
      <c r="O57" s="117"/>
      <c r="P57" s="117"/>
      <c r="Q57" s="117"/>
      <c r="R57" s="117">
        <v>28</v>
      </c>
      <c r="S57" s="117"/>
      <c r="T57" s="117" t="s">
        <v>186</v>
      </c>
      <c r="U57" s="117" t="s">
        <v>314</v>
      </c>
      <c r="V57" s="137"/>
      <c r="W57" s="137"/>
      <c r="X57" s="137">
        <v>7</v>
      </c>
      <c r="Y57" s="137"/>
      <c r="Z57" s="137"/>
      <c r="AA57" s="137">
        <v>7</v>
      </c>
      <c r="AB57" s="137"/>
      <c r="AC57" s="137"/>
      <c r="AD57" s="137">
        <v>7</v>
      </c>
      <c r="AE57" s="137"/>
      <c r="AF57" s="137"/>
      <c r="AG57" s="137">
        <v>7</v>
      </c>
      <c r="AH57" s="116"/>
      <c r="AI57" s="116"/>
      <c r="AJ57" s="116">
        <v>7</v>
      </c>
      <c r="AK57" s="116"/>
      <c r="AL57" s="116"/>
      <c r="AM57" s="116">
        <v>7</v>
      </c>
      <c r="AN57" s="116"/>
      <c r="AO57" s="116"/>
      <c r="AP57" s="116"/>
      <c r="AQ57" s="116"/>
      <c r="AR57" s="116"/>
      <c r="AS57" s="116"/>
      <c r="AT57" s="116">
        <f>SUM(AG57:AS57)</f>
        <v>21</v>
      </c>
      <c r="AU57" s="228">
        <f t="shared" si="2"/>
        <v>0.75</v>
      </c>
      <c r="AV57" s="243" t="s">
        <v>624</v>
      </c>
      <c r="AW57" s="243" t="s">
        <v>625</v>
      </c>
      <c r="AX57" s="242" t="s">
        <v>62</v>
      </c>
      <c r="AY57" s="230" t="s">
        <v>188</v>
      </c>
    </row>
    <row r="58" spans="1:51" ht="366.6" customHeight="1" x14ac:dyDescent="0.25">
      <c r="A58" s="116"/>
      <c r="B58" s="116"/>
      <c r="C58" s="116"/>
      <c r="D58" s="116"/>
      <c r="E58" s="116"/>
      <c r="F58" s="116"/>
      <c r="G58" s="117" t="s">
        <v>302</v>
      </c>
      <c r="H58" s="117"/>
      <c r="I58" s="137" t="s">
        <v>315</v>
      </c>
      <c r="J58" s="136" t="s">
        <v>316</v>
      </c>
      <c r="K58" s="136" t="s">
        <v>201</v>
      </c>
      <c r="L58" s="117" t="s">
        <v>218</v>
      </c>
      <c r="M58" s="137" t="s">
        <v>317</v>
      </c>
      <c r="N58" s="137" t="s">
        <v>318</v>
      </c>
      <c r="O58" s="117"/>
      <c r="P58" s="117"/>
      <c r="Q58" s="117"/>
      <c r="R58" s="117">
        <v>80</v>
      </c>
      <c r="S58" s="117"/>
      <c r="T58" s="117" t="s">
        <v>186</v>
      </c>
      <c r="U58" s="117" t="s">
        <v>319</v>
      </c>
      <c r="V58" s="137"/>
      <c r="W58" s="137"/>
      <c r="X58" s="137">
        <v>20</v>
      </c>
      <c r="Y58" s="137"/>
      <c r="Z58" s="137"/>
      <c r="AA58" s="137">
        <v>20</v>
      </c>
      <c r="AB58" s="137"/>
      <c r="AC58" s="137"/>
      <c r="AD58" s="137">
        <v>20</v>
      </c>
      <c r="AE58" s="137"/>
      <c r="AF58" s="137"/>
      <c r="AG58" s="137">
        <v>20</v>
      </c>
      <c r="AH58" s="116"/>
      <c r="AI58" s="116"/>
      <c r="AJ58" s="116">
        <v>20</v>
      </c>
      <c r="AK58" s="116"/>
      <c r="AL58" s="116"/>
      <c r="AM58" s="116">
        <v>20</v>
      </c>
      <c r="AN58" s="116"/>
      <c r="AO58" s="116"/>
      <c r="AP58" s="116"/>
      <c r="AQ58" s="116"/>
      <c r="AR58" s="116"/>
      <c r="AS58" s="116"/>
      <c r="AT58" s="116">
        <f>SUM(AG58:AS58)</f>
        <v>60</v>
      </c>
      <c r="AU58" s="228">
        <f t="shared" si="2"/>
        <v>0.75</v>
      </c>
      <c r="AV58" s="246" t="s">
        <v>627</v>
      </c>
      <c r="AW58" s="246" t="s">
        <v>627</v>
      </c>
      <c r="AX58" s="242" t="s">
        <v>628</v>
      </c>
      <c r="AY58" s="230" t="s">
        <v>629</v>
      </c>
    </row>
    <row r="59" spans="1:51" ht="103.5" customHeight="1" x14ac:dyDescent="0.25">
      <c r="A59" s="116"/>
      <c r="B59" s="116"/>
      <c r="C59" s="116"/>
      <c r="D59" s="116"/>
      <c r="E59" s="116"/>
      <c r="F59" s="116"/>
      <c r="G59" s="117" t="s">
        <v>302</v>
      </c>
      <c r="H59" s="117"/>
      <c r="I59" s="137" t="s">
        <v>320</v>
      </c>
      <c r="J59" s="136" t="s">
        <v>321</v>
      </c>
      <c r="K59" s="136" t="s">
        <v>183</v>
      </c>
      <c r="L59" s="117" t="s">
        <v>218</v>
      </c>
      <c r="M59" s="137" t="s">
        <v>184</v>
      </c>
      <c r="N59" s="137" t="s">
        <v>322</v>
      </c>
      <c r="O59" s="117"/>
      <c r="P59" s="117"/>
      <c r="Q59" s="206"/>
      <c r="R59" s="206">
        <v>1</v>
      </c>
      <c r="S59" s="117"/>
      <c r="T59" s="117" t="s">
        <v>186</v>
      </c>
      <c r="U59" s="117" t="s">
        <v>219</v>
      </c>
      <c r="V59" s="137"/>
      <c r="W59" s="137"/>
      <c r="X59" s="207">
        <v>1</v>
      </c>
      <c r="Y59" s="137"/>
      <c r="Z59" s="137"/>
      <c r="AA59" s="207">
        <v>1</v>
      </c>
      <c r="AB59" s="137"/>
      <c r="AC59" s="137"/>
      <c r="AD59" s="207">
        <v>1</v>
      </c>
      <c r="AE59" s="137"/>
      <c r="AF59" s="137"/>
      <c r="AG59" s="207">
        <v>1</v>
      </c>
      <c r="AH59" s="116"/>
      <c r="AI59" s="116"/>
      <c r="AJ59" s="227">
        <v>1</v>
      </c>
      <c r="AK59" s="116"/>
      <c r="AL59" s="116"/>
      <c r="AM59" s="227">
        <v>1</v>
      </c>
      <c r="AN59" s="116"/>
      <c r="AO59" s="116"/>
      <c r="AP59" s="116"/>
      <c r="AQ59" s="116"/>
      <c r="AR59" s="116"/>
      <c r="AS59" s="116"/>
      <c r="AT59" s="234">
        <f>AVERAGE(AH59:AS59)</f>
        <v>1</v>
      </c>
      <c r="AU59" s="234">
        <f t="shared" si="2"/>
        <v>1</v>
      </c>
      <c r="AV59" s="243" t="s">
        <v>754</v>
      </c>
      <c r="AW59" s="243" t="s">
        <v>617</v>
      </c>
      <c r="AX59" s="243" t="s">
        <v>618</v>
      </c>
      <c r="AY59" s="245" t="s">
        <v>188</v>
      </c>
    </row>
    <row r="60" spans="1:51" ht="175.5" customHeight="1" x14ac:dyDescent="0.25">
      <c r="A60" s="116"/>
      <c r="B60" s="116"/>
      <c r="C60" s="116"/>
      <c r="D60" s="116"/>
      <c r="E60" s="116"/>
      <c r="F60" s="116"/>
      <c r="G60" s="117" t="s">
        <v>302</v>
      </c>
      <c r="H60" s="117"/>
      <c r="I60" s="137" t="s">
        <v>323</v>
      </c>
      <c r="J60" s="136" t="s">
        <v>324</v>
      </c>
      <c r="K60" s="136" t="s">
        <v>183</v>
      </c>
      <c r="L60" s="117" t="s">
        <v>218</v>
      </c>
      <c r="M60" s="137" t="s">
        <v>184</v>
      </c>
      <c r="N60" s="137" t="s">
        <v>325</v>
      </c>
      <c r="O60" s="117"/>
      <c r="P60" s="117"/>
      <c r="Q60" s="206"/>
      <c r="R60" s="206">
        <v>1</v>
      </c>
      <c r="S60" s="117"/>
      <c r="T60" s="117" t="s">
        <v>186</v>
      </c>
      <c r="U60" s="117" t="s">
        <v>219</v>
      </c>
      <c r="V60" s="137"/>
      <c r="W60" s="137"/>
      <c r="X60" s="207">
        <v>1</v>
      </c>
      <c r="Y60" s="137"/>
      <c r="Z60" s="137"/>
      <c r="AA60" s="207">
        <v>1</v>
      </c>
      <c r="AB60" s="137"/>
      <c r="AC60" s="137"/>
      <c r="AD60" s="207">
        <v>1</v>
      </c>
      <c r="AE60" s="137"/>
      <c r="AF60" s="137"/>
      <c r="AG60" s="207">
        <v>1</v>
      </c>
      <c r="AH60" s="116"/>
      <c r="AI60" s="116"/>
      <c r="AJ60" s="227">
        <v>0.78</v>
      </c>
      <c r="AK60" s="116"/>
      <c r="AL60" s="116"/>
      <c r="AM60" s="227">
        <v>1</v>
      </c>
      <c r="AN60" s="116"/>
      <c r="AO60" s="116"/>
      <c r="AP60" s="116"/>
      <c r="AQ60" s="116"/>
      <c r="AR60" s="116"/>
      <c r="AS60" s="116"/>
      <c r="AT60" s="234">
        <f>AVERAGE(AH60:AS60)</f>
        <v>0.89</v>
      </c>
      <c r="AU60" s="234">
        <f>+AT60/R60</f>
        <v>0.89</v>
      </c>
      <c r="AV60" s="243" t="s">
        <v>755</v>
      </c>
      <c r="AW60" s="243" t="s">
        <v>756</v>
      </c>
      <c r="AX60" s="243" t="s">
        <v>619</v>
      </c>
      <c r="AY60" s="245" t="s">
        <v>620</v>
      </c>
    </row>
    <row r="61" spans="1:51" ht="45" customHeight="1" x14ac:dyDescent="0.25">
      <c r="A61" s="602" t="s">
        <v>326</v>
      </c>
      <c r="B61" s="602"/>
      <c r="C61" s="602"/>
      <c r="D61" s="583" t="s">
        <v>327</v>
      </c>
      <c r="E61" s="583"/>
      <c r="F61" s="583"/>
      <c r="G61" s="583"/>
      <c r="H61" s="583"/>
      <c r="I61" s="583"/>
      <c r="J61" s="584" t="s">
        <v>328</v>
      </c>
      <c r="K61" s="584"/>
      <c r="L61" s="584"/>
      <c r="M61" s="584"/>
      <c r="N61" s="584"/>
      <c r="O61" s="584"/>
      <c r="P61" s="583" t="s">
        <v>327</v>
      </c>
      <c r="Q61" s="583"/>
      <c r="R61" s="583"/>
      <c r="S61" s="583"/>
      <c r="T61" s="583"/>
      <c r="U61" s="583"/>
      <c r="V61" s="583" t="s">
        <v>327</v>
      </c>
      <c r="W61" s="583"/>
      <c r="X61" s="583"/>
      <c r="Y61" s="583"/>
      <c r="Z61" s="583"/>
      <c r="AA61" s="583"/>
      <c r="AB61" s="583"/>
      <c r="AC61" s="583"/>
      <c r="AD61" s="583" t="s">
        <v>327</v>
      </c>
      <c r="AE61" s="583"/>
      <c r="AF61" s="583"/>
      <c r="AG61" s="583"/>
      <c r="AH61" s="583"/>
      <c r="AI61" s="583"/>
      <c r="AJ61" s="583"/>
      <c r="AK61" s="583"/>
      <c r="AL61" s="583"/>
      <c r="AM61" s="583"/>
      <c r="AN61" s="583"/>
      <c r="AO61" s="583"/>
      <c r="AP61" s="584" t="s">
        <v>329</v>
      </c>
      <c r="AQ61" s="584"/>
      <c r="AR61" s="584"/>
      <c r="AS61" s="584"/>
      <c r="AT61" s="583" t="s">
        <v>330</v>
      </c>
      <c r="AU61" s="583"/>
      <c r="AV61" s="583"/>
      <c r="AW61" s="583"/>
      <c r="AX61" s="583"/>
      <c r="AY61" s="583"/>
    </row>
    <row r="62" spans="1:51" ht="21.95" customHeight="1" x14ac:dyDescent="0.25">
      <c r="A62" s="602"/>
      <c r="B62" s="602"/>
      <c r="C62" s="602"/>
      <c r="D62" s="583" t="s">
        <v>746</v>
      </c>
      <c r="E62" s="583"/>
      <c r="F62" s="583"/>
      <c r="G62" s="583"/>
      <c r="H62" s="583"/>
      <c r="I62" s="583"/>
      <c r="J62" s="584"/>
      <c r="K62" s="584"/>
      <c r="L62" s="584"/>
      <c r="M62" s="584"/>
      <c r="N62" s="584"/>
      <c r="O62" s="584"/>
      <c r="P62" s="583" t="s">
        <v>331</v>
      </c>
      <c r="Q62" s="583"/>
      <c r="R62" s="583"/>
      <c r="S62" s="583"/>
      <c r="T62" s="583"/>
      <c r="U62" s="583"/>
      <c r="V62" s="583" t="s">
        <v>332</v>
      </c>
      <c r="W62" s="583"/>
      <c r="X62" s="583"/>
      <c r="Y62" s="583"/>
      <c r="Z62" s="583"/>
      <c r="AA62" s="583"/>
      <c r="AB62" s="583"/>
      <c r="AC62" s="583"/>
      <c r="AD62" s="583" t="s">
        <v>333</v>
      </c>
      <c r="AE62" s="583"/>
      <c r="AF62" s="583"/>
      <c r="AG62" s="583"/>
      <c r="AH62" s="583"/>
      <c r="AI62" s="583"/>
      <c r="AJ62" s="583"/>
      <c r="AK62" s="583"/>
      <c r="AL62" s="583"/>
      <c r="AM62" s="583"/>
      <c r="AN62" s="583"/>
      <c r="AO62" s="583"/>
      <c r="AP62" s="584"/>
      <c r="AQ62" s="584"/>
      <c r="AR62" s="584"/>
      <c r="AS62" s="584"/>
      <c r="AT62" s="583" t="s">
        <v>333</v>
      </c>
      <c r="AU62" s="583"/>
      <c r="AV62" s="583"/>
      <c r="AW62" s="583"/>
      <c r="AX62" s="583"/>
      <c r="AY62" s="583"/>
    </row>
    <row r="63" spans="1:51" ht="33.75" customHeight="1" x14ac:dyDescent="0.25">
      <c r="A63" s="602"/>
      <c r="B63" s="602"/>
      <c r="C63" s="602"/>
      <c r="D63" s="583" t="s">
        <v>334</v>
      </c>
      <c r="E63" s="583"/>
      <c r="F63" s="583"/>
      <c r="G63" s="583"/>
      <c r="H63" s="583"/>
      <c r="I63" s="583"/>
      <c r="J63" s="584"/>
      <c r="K63" s="584"/>
      <c r="L63" s="584"/>
      <c r="M63" s="584"/>
      <c r="N63" s="584"/>
      <c r="O63" s="584"/>
      <c r="P63" s="583" t="s">
        <v>335</v>
      </c>
      <c r="Q63" s="583"/>
      <c r="R63" s="583"/>
      <c r="S63" s="583"/>
      <c r="T63" s="583"/>
      <c r="U63" s="583"/>
      <c r="V63" s="583" t="s">
        <v>336</v>
      </c>
      <c r="W63" s="583"/>
      <c r="X63" s="583"/>
      <c r="Y63" s="583"/>
      <c r="Z63" s="583"/>
      <c r="AA63" s="583"/>
      <c r="AB63" s="583"/>
      <c r="AC63" s="583"/>
      <c r="AD63" s="583" t="s">
        <v>337</v>
      </c>
      <c r="AE63" s="583"/>
      <c r="AF63" s="583"/>
      <c r="AG63" s="583"/>
      <c r="AH63" s="583"/>
      <c r="AI63" s="583"/>
      <c r="AJ63" s="583"/>
      <c r="AK63" s="583"/>
      <c r="AL63" s="583"/>
      <c r="AM63" s="583"/>
      <c r="AN63" s="583"/>
      <c r="AO63" s="583"/>
      <c r="AP63" s="584"/>
      <c r="AQ63" s="584"/>
      <c r="AR63" s="584"/>
      <c r="AS63" s="584"/>
      <c r="AT63" s="583" t="s">
        <v>338</v>
      </c>
      <c r="AU63" s="583"/>
      <c r="AV63" s="583"/>
      <c r="AW63" s="583"/>
      <c r="AX63" s="583"/>
      <c r="AY63" s="583"/>
    </row>
  </sheetData>
  <mergeCells count="56">
    <mergeCell ref="AW5:AW12"/>
    <mergeCell ref="AH5:AU10"/>
    <mergeCell ref="K6:U8"/>
    <mergeCell ref="AV5:AV12"/>
    <mergeCell ref="AT62:AY62"/>
    <mergeCell ref="M11:M12"/>
    <mergeCell ref="AT61:AY61"/>
    <mergeCell ref="AT11:AU11"/>
    <mergeCell ref="AH11:AS11"/>
    <mergeCell ref="A5:AG5"/>
    <mergeCell ref="A6:C8"/>
    <mergeCell ref="D6:E8"/>
    <mergeCell ref="F6:G8"/>
    <mergeCell ref="H6:I6"/>
    <mergeCell ref="H7:I7"/>
    <mergeCell ref="H8:I8"/>
    <mergeCell ref="V62:AC62"/>
    <mergeCell ref="P61:U61"/>
    <mergeCell ref="V61:AC61"/>
    <mergeCell ref="V11:AG11"/>
    <mergeCell ref="A61:C63"/>
    <mergeCell ref="U11:U12"/>
    <mergeCell ref="O11:S11"/>
    <mergeCell ref="T11:T12"/>
    <mergeCell ref="N11:N12"/>
    <mergeCell ref="I11:I12"/>
    <mergeCell ref="J11:J12"/>
    <mergeCell ref="K11:K12"/>
    <mergeCell ref="A10:C10"/>
    <mergeCell ref="D9:AG9"/>
    <mergeCell ref="A11:F11"/>
    <mergeCell ref="G11:H11"/>
    <mergeCell ref="A9:C9"/>
    <mergeCell ref="D10:AG10"/>
    <mergeCell ref="A1:AW1"/>
    <mergeCell ref="A2:AW2"/>
    <mergeCell ref="A3:AW4"/>
    <mergeCell ref="AT63:AY63"/>
    <mergeCell ref="D61:I61"/>
    <mergeCell ref="AP61:AS63"/>
    <mergeCell ref="V63:AC63"/>
    <mergeCell ref="L11:L12"/>
    <mergeCell ref="J61:O63"/>
    <mergeCell ref="P62:U62"/>
    <mergeCell ref="P63:U63"/>
    <mergeCell ref="D62:I62"/>
    <mergeCell ref="D63:I63"/>
    <mergeCell ref="AD61:AO61"/>
    <mergeCell ref="AD62:AO62"/>
    <mergeCell ref="AD63:AO63"/>
    <mergeCell ref="AX5:AX12"/>
    <mergeCell ref="AY5:AY12"/>
    <mergeCell ref="AX1:AY1"/>
    <mergeCell ref="AX2:AY2"/>
    <mergeCell ref="AX3:AY3"/>
    <mergeCell ref="AX4:AY4"/>
  </mergeCells>
  <pageMargins left="0.7" right="0.7" top="0.75" bottom="0.75" header="0.3" footer="0.3"/>
  <pageSetup scale="13"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BK58"/>
  <sheetViews>
    <sheetView tabSelected="1" topLeftCell="U5" zoomScale="70" zoomScaleNormal="70" workbookViewId="0">
      <selection activeCell="AR23" sqref="AR23"/>
    </sheetView>
  </sheetViews>
  <sheetFormatPr baseColWidth="10" defaultColWidth="19.42578125" defaultRowHeight="15" x14ac:dyDescent="0.25"/>
  <cols>
    <col min="1" max="1" width="29.5703125" style="108" bestFit="1" customWidth="1"/>
    <col min="2" max="4" width="11" style="108" customWidth="1"/>
    <col min="5" max="5" width="23.85546875" style="108" customWidth="1"/>
    <col min="6" max="17" width="11" style="108" customWidth="1"/>
    <col min="18" max="18" width="12.140625" style="108" customWidth="1"/>
    <col min="19" max="19" width="21.5703125" style="108" bestFit="1"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36" width="11.28515625" style="108" customWidth="1"/>
    <col min="37" max="37" width="26.28515625" style="108" customWidth="1"/>
    <col min="38" max="38" width="19.140625" style="108" customWidth="1"/>
    <col min="39" max="40" width="11.28515625" style="108" customWidth="1"/>
    <col min="41" max="41" width="20.140625" style="108" bestFit="1" customWidth="1"/>
    <col min="42" max="42" width="21" style="108" customWidth="1"/>
    <col min="43" max="50" width="11.28515625" style="108" customWidth="1"/>
    <col min="51" max="51" width="22.28515625" style="108" bestFit="1" customWidth="1"/>
    <col min="52" max="52" width="8.85546875" style="108" customWidth="1"/>
    <col min="53" max="53" width="19.7109375" style="108" customWidth="1"/>
    <col min="54" max="63" width="8.85546875" style="108" customWidth="1"/>
    <col min="64" max="16384" width="19.42578125" style="108"/>
  </cols>
  <sheetData>
    <row r="1" spans="1:63" ht="15.95" customHeight="1" x14ac:dyDescent="0.25">
      <c r="A1" s="619" t="s">
        <v>0</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20" t="s">
        <v>87</v>
      </c>
      <c r="BJ1" s="620"/>
      <c r="BK1" s="620"/>
    </row>
    <row r="2" spans="1:63" ht="15.95" customHeight="1" x14ac:dyDescent="0.25">
      <c r="A2" s="619" t="s">
        <v>2</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c r="AZ2" s="619"/>
      <c r="BA2" s="619"/>
      <c r="BB2" s="619"/>
      <c r="BC2" s="619"/>
      <c r="BD2" s="619"/>
      <c r="BE2" s="619"/>
      <c r="BF2" s="619"/>
      <c r="BG2" s="619"/>
      <c r="BH2" s="619"/>
      <c r="BI2" s="620" t="s">
        <v>3</v>
      </c>
      <c r="BJ2" s="620"/>
      <c r="BK2" s="620"/>
    </row>
    <row r="3" spans="1:63" ht="26.1" customHeight="1" x14ac:dyDescent="0.25">
      <c r="A3" s="619" t="s">
        <v>339</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20" t="s">
        <v>5</v>
      </c>
      <c r="BJ3" s="620"/>
      <c r="BK3" s="620"/>
    </row>
    <row r="4" spans="1:63" ht="15.95" customHeight="1" x14ac:dyDescent="0.25">
      <c r="A4" s="619" t="s">
        <v>340</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6" t="s">
        <v>341</v>
      </c>
      <c r="BJ4" s="617"/>
      <c r="BK4" s="618"/>
    </row>
    <row r="5" spans="1:63" ht="26.1" customHeight="1" x14ac:dyDescent="0.25">
      <c r="A5" s="621" t="s">
        <v>342</v>
      </c>
      <c r="B5" s="621"/>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G5" s="621" t="s">
        <v>343</v>
      </c>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2"/>
      <c r="BJ5" s="622"/>
      <c r="BK5" s="622"/>
    </row>
    <row r="6" spans="1:63" ht="31.5" customHeight="1" x14ac:dyDescent="0.25">
      <c r="A6" s="154" t="s">
        <v>344</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7"/>
      <c r="BJ6" s="627"/>
      <c r="BK6" s="627"/>
    </row>
    <row r="7" spans="1:63" ht="31.5" customHeight="1" x14ac:dyDescent="0.25">
      <c r="A7" s="155" t="s">
        <v>345</v>
      </c>
      <c r="B7" s="629" t="s">
        <v>279</v>
      </c>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0"/>
      <c r="AY7" s="630"/>
      <c r="AZ7" s="630"/>
      <c r="BA7" s="630"/>
      <c r="BB7" s="630"/>
      <c r="BC7" s="630"/>
      <c r="BD7" s="630"/>
      <c r="BE7" s="630"/>
      <c r="BF7" s="630"/>
      <c r="BG7" s="630"/>
      <c r="BH7" s="630"/>
      <c r="BI7" s="630"/>
      <c r="BJ7" s="630"/>
      <c r="BK7" s="631"/>
    </row>
    <row r="8" spans="1:63" ht="18.75" customHeight="1" x14ac:dyDescent="0.25">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25">
      <c r="A9" s="623" t="s">
        <v>346</v>
      </c>
      <c r="B9" s="192" t="s">
        <v>30</v>
      </c>
      <c r="C9" s="192" t="s">
        <v>31</v>
      </c>
      <c r="D9" s="625" t="s">
        <v>32</v>
      </c>
      <c r="E9" s="626"/>
      <c r="F9" s="192" t="s">
        <v>33</v>
      </c>
      <c r="G9" s="192" t="s">
        <v>8</v>
      </c>
      <c r="H9" s="625" t="s">
        <v>34</v>
      </c>
      <c r="I9" s="626"/>
      <c r="J9" s="192" t="s">
        <v>35</v>
      </c>
      <c r="K9" s="192" t="s">
        <v>36</v>
      </c>
      <c r="L9" s="625" t="s">
        <v>37</v>
      </c>
      <c r="M9" s="626"/>
      <c r="N9" s="192" t="s">
        <v>38</v>
      </c>
      <c r="O9" s="192" t="s">
        <v>39</v>
      </c>
      <c r="P9" s="625" t="s">
        <v>40</v>
      </c>
      <c r="Q9" s="626"/>
      <c r="R9" s="625" t="s">
        <v>347</v>
      </c>
      <c r="S9" s="626"/>
      <c r="T9" s="625" t="s">
        <v>348</v>
      </c>
      <c r="U9" s="628"/>
      <c r="V9" s="628"/>
      <c r="W9" s="628"/>
      <c r="X9" s="628"/>
      <c r="Y9" s="626"/>
      <c r="Z9" s="625" t="s">
        <v>349</v>
      </c>
      <c r="AA9" s="628"/>
      <c r="AB9" s="628"/>
      <c r="AC9" s="628"/>
      <c r="AD9" s="628"/>
      <c r="AE9" s="626"/>
      <c r="AG9" s="623" t="s">
        <v>346</v>
      </c>
      <c r="AH9" s="192" t="s">
        <v>30</v>
      </c>
      <c r="AI9" s="192" t="s">
        <v>31</v>
      </c>
      <c r="AJ9" s="625" t="s">
        <v>32</v>
      </c>
      <c r="AK9" s="626"/>
      <c r="AL9" s="192" t="s">
        <v>33</v>
      </c>
      <c r="AM9" s="192" t="s">
        <v>8</v>
      </c>
      <c r="AN9" s="625" t="s">
        <v>34</v>
      </c>
      <c r="AO9" s="626"/>
      <c r="AP9" s="192" t="s">
        <v>35</v>
      </c>
      <c r="AQ9" s="192" t="s">
        <v>36</v>
      </c>
      <c r="AR9" s="625" t="s">
        <v>37</v>
      </c>
      <c r="AS9" s="626"/>
      <c r="AT9" s="192" t="s">
        <v>38</v>
      </c>
      <c r="AU9" s="192" t="s">
        <v>39</v>
      </c>
      <c r="AV9" s="625" t="s">
        <v>40</v>
      </c>
      <c r="AW9" s="626"/>
      <c r="AX9" s="625" t="s">
        <v>347</v>
      </c>
      <c r="AY9" s="626"/>
      <c r="AZ9" s="625" t="s">
        <v>348</v>
      </c>
      <c r="BA9" s="628"/>
      <c r="BB9" s="628"/>
      <c r="BC9" s="628"/>
      <c r="BD9" s="628"/>
      <c r="BE9" s="626"/>
      <c r="BF9" s="625" t="s">
        <v>349</v>
      </c>
      <c r="BG9" s="628"/>
      <c r="BH9" s="628"/>
      <c r="BI9" s="628"/>
      <c r="BJ9" s="628"/>
      <c r="BK9" s="626"/>
    </row>
    <row r="10" spans="1:63" ht="36" customHeight="1" x14ac:dyDescent="0.25">
      <c r="A10" s="624"/>
      <c r="B10" s="119" t="s">
        <v>350</v>
      </c>
      <c r="C10" s="119" t="s">
        <v>350</v>
      </c>
      <c r="D10" s="119" t="s">
        <v>350</v>
      </c>
      <c r="E10" s="119" t="s">
        <v>351</v>
      </c>
      <c r="F10" s="119" t="s">
        <v>350</v>
      </c>
      <c r="G10" s="119" t="s">
        <v>350</v>
      </c>
      <c r="H10" s="119" t="s">
        <v>350</v>
      </c>
      <c r="I10" s="119" t="s">
        <v>351</v>
      </c>
      <c r="J10" s="119" t="s">
        <v>350</v>
      </c>
      <c r="K10" s="119" t="s">
        <v>350</v>
      </c>
      <c r="L10" s="119" t="s">
        <v>350</v>
      </c>
      <c r="M10" s="119" t="s">
        <v>351</v>
      </c>
      <c r="N10" s="119" t="s">
        <v>350</v>
      </c>
      <c r="O10" s="119" t="s">
        <v>350</v>
      </c>
      <c r="P10" s="119" t="s">
        <v>350</v>
      </c>
      <c r="Q10" s="119" t="s">
        <v>351</v>
      </c>
      <c r="R10" s="119" t="s">
        <v>350</v>
      </c>
      <c r="S10" s="119" t="s">
        <v>351</v>
      </c>
      <c r="T10" s="187" t="s">
        <v>352</v>
      </c>
      <c r="U10" s="187" t="s">
        <v>353</v>
      </c>
      <c r="V10" s="187" t="s">
        <v>354</v>
      </c>
      <c r="W10" s="187" t="s">
        <v>355</v>
      </c>
      <c r="X10" s="188" t="s">
        <v>356</v>
      </c>
      <c r="Y10" s="187" t="s">
        <v>357</v>
      </c>
      <c r="Z10" s="119" t="s">
        <v>358</v>
      </c>
      <c r="AA10" s="148" t="s">
        <v>359</v>
      </c>
      <c r="AB10" s="119" t="s">
        <v>360</v>
      </c>
      <c r="AC10" s="119" t="s">
        <v>361</v>
      </c>
      <c r="AD10" s="119" t="s">
        <v>362</v>
      </c>
      <c r="AE10" s="119" t="s">
        <v>363</v>
      </c>
      <c r="AG10" s="624"/>
      <c r="AH10" s="119" t="s">
        <v>350</v>
      </c>
      <c r="AI10" s="119" t="s">
        <v>350</v>
      </c>
      <c r="AJ10" s="119" t="s">
        <v>350</v>
      </c>
      <c r="AK10" s="119" t="s">
        <v>351</v>
      </c>
      <c r="AL10" s="119" t="s">
        <v>350</v>
      </c>
      <c r="AM10" s="119" t="s">
        <v>350</v>
      </c>
      <c r="AN10" s="119" t="s">
        <v>350</v>
      </c>
      <c r="AO10" s="119" t="s">
        <v>351</v>
      </c>
      <c r="AP10" s="119" t="s">
        <v>350</v>
      </c>
      <c r="AQ10" s="119" t="s">
        <v>350</v>
      </c>
      <c r="AR10" s="119" t="s">
        <v>350</v>
      </c>
      <c r="AS10" s="119" t="s">
        <v>351</v>
      </c>
      <c r="AT10" s="119" t="s">
        <v>350</v>
      </c>
      <c r="AU10" s="119" t="s">
        <v>350</v>
      </c>
      <c r="AV10" s="119" t="s">
        <v>350</v>
      </c>
      <c r="AW10" s="119" t="s">
        <v>351</v>
      </c>
      <c r="AX10" s="119" t="s">
        <v>350</v>
      </c>
      <c r="AY10" s="119" t="s">
        <v>351</v>
      </c>
      <c r="AZ10" s="187" t="s">
        <v>352</v>
      </c>
      <c r="BA10" s="187" t="s">
        <v>353</v>
      </c>
      <c r="BB10" s="187" t="s">
        <v>354</v>
      </c>
      <c r="BC10" s="187" t="s">
        <v>355</v>
      </c>
      <c r="BD10" s="188" t="s">
        <v>356</v>
      </c>
      <c r="BE10" s="187" t="s">
        <v>357</v>
      </c>
      <c r="BF10" s="185" t="s">
        <v>358</v>
      </c>
      <c r="BG10" s="186" t="s">
        <v>359</v>
      </c>
      <c r="BH10" s="185" t="s">
        <v>360</v>
      </c>
      <c r="BI10" s="185" t="s">
        <v>361</v>
      </c>
      <c r="BJ10" s="185" t="s">
        <v>362</v>
      </c>
      <c r="BK10" s="185" t="s">
        <v>363</v>
      </c>
    </row>
    <row r="11" spans="1:63" x14ac:dyDescent="0.25">
      <c r="A11" s="149" t="s">
        <v>364</v>
      </c>
      <c r="B11" s="149">
        <v>0</v>
      </c>
      <c r="C11" s="149">
        <v>0</v>
      </c>
      <c r="D11" s="149">
        <v>0</v>
      </c>
      <c r="E11" s="197"/>
      <c r="F11" s="149">
        <v>0</v>
      </c>
      <c r="G11" s="149">
        <v>0</v>
      </c>
      <c r="H11" s="149">
        <v>0</v>
      </c>
      <c r="I11" s="197"/>
      <c r="J11" s="149">
        <v>0</v>
      </c>
      <c r="K11" s="149">
        <v>0</v>
      </c>
      <c r="L11" s="149">
        <v>0</v>
      </c>
      <c r="M11" s="197"/>
      <c r="N11" s="149">
        <v>0</v>
      </c>
      <c r="O11" s="149">
        <v>0</v>
      </c>
      <c r="P11" s="149">
        <v>0</v>
      </c>
      <c r="Q11" s="197"/>
      <c r="R11" s="190">
        <v>0</v>
      </c>
      <c r="S11" s="210">
        <f>+E11+I11+M11+Q11</f>
        <v>0</v>
      </c>
      <c r="T11" s="189"/>
      <c r="U11" s="189"/>
      <c r="V11" s="189"/>
      <c r="W11" s="189"/>
      <c r="X11" s="189"/>
      <c r="Y11" s="151"/>
      <c r="Z11" s="151"/>
      <c r="AA11" s="151"/>
      <c r="AB11" s="151"/>
      <c r="AC11" s="151"/>
      <c r="AD11" s="151"/>
      <c r="AE11" s="152"/>
      <c r="AG11" s="149" t="s">
        <v>364</v>
      </c>
      <c r="AH11" s="149">
        <v>0</v>
      </c>
      <c r="AI11" s="149">
        <v>0</v>
      </c>
      <c r="AJ11" s="149">
        <v>0</v>
      </c>
      <c r="AK11" s="209">
        <v>0</v>
      </c>
      <c r="AL11" s="149">
        <v>0</v>
      </c>
      <c r="AM11" s="149">
        <v>0</v>
      </c>
      <c r="AN11" s="149"/>
      <c r="AO11" s="197"/>
      <c r="AP11" s="149">
        <v>0</v>
      </c>
      <c r="AQ11" s="149"/>
      <c r="AR11" s="149"/>
      <c r="AS11" s="197"/>
      <c r="AT11" s="149"/>
      <c r="AU11" s="149"/>
      <c r="AV11" s="149"/>
      <c r="AW11" s="197"/>
      <c r="AX11" s="190">
        <v>0</v>
      </c>
      <c r="AY11" s="210">
        <f>+AK11+AO11+AS11+AW11</f>
        <v>0</v>
      </c>
      <c r="AZ11" s="151"/>
      <c r="BA11" s="151"/>
      <c r="BB11" s="151"/>
      <c r="BC11" s="151"/>
      <c r="BD11" s="151"/>
      <c r="BE11" s="151"/>
      <c r="BF11" s="151"/>
      <c r="BG11" s="151"/>
      <c r="BH11" s="151"/>
      <c r="BI11" s="151"/>
      <c r="BJ11" s="151"/>
      <c r="BK11" s="152"/>
    </row>
    <row r="12" spans="1:63" x14ac:dyDescent="0.25">
      <c r="A12" s="149" t="s">
        <v>365</v>
      </c>
      <c r="B12" s="149">
        <v>0</v>
      </c>
      <c r="C12" s="208">
        <v>1</v>
      </c>
      <c r="D12" s="208">
        <v>1</v>
      </c>
      <c r="E12" s="209">
        <v>66432150</v>
      </c>
      <c r="F12" s="208">
        <v>1</v>
      </c>
      <c r="G12" s="208">
        <v>1</v>
      </c>
      <c r="H12" s="208">
        <v>1</v>
      </c>
      <c r="I12" s="197"/>
      <c r="J12" s="208">
        <v>1</v>
      </c>
      <c r="K12" s="208">
        <v>1</v>
      </c>
      <c r="L12" s="208">
        <v>1</v>
      </c>
      <c r="M12" s="197"/>
      <c r="N12" s="208">
        <v>1</v>
      </c>
      <c r="O12" s="208">
        <v>1</v>
      </c>
      <c r="P12" s="208">
        <v>1</v>
      </c>
      <c r="Q12" s="197"/>
      <c r="R12" s="190">
        <v>1</v>
      </c>
      <c r="S12" s="210">
        <f t="shared" ref="S12:S31" si="0">+E12+I12+M12+Q12</f>
        <v>66432150</v>
      </c>
      <c r="T12" s="189"/>
      <c r="U12" s="189"/>
      <c r="V12" s="189"/>
      <c r="W12" s="189"/>
      <c r="X12" s="189"/>
      <c r="Y12" s="151"/>
      <c r="Z12" s="151"/>
      <c r="AA12" s="151"/>
      <c r="AB12" s="151"/>
      <c r="AC12" s="151"/>
      <c r="AD12" s="151"/>
      <c r="AE12" s="151"/>
      <c r="AG12" s="149" t="s">
        <v>365</v>
      </c>
      <c r="AH12" s="149">
        <v>0</v>
      </c>
      <c r="AI12" s="149">
        <v>1</v>
      </c>
      <c r="AJ12" s="149">
        <v>1</v>
      </c>
      <c r="AK12" s="209">
        <v>67650360</v>
      </c>
      <c r="AL12" s="149">
        <v>1</v>
      </c>
      <c r="AM12" s="149">
        <v>1</v>
      </c>
      <c r="AN12" s="149"/>
      <c r="AO12" s="209">
        <v>-1421245</v>
      </c>
      <c r="AP12" s="149">
        <v>1</v>
      </c>
      <c r="AQ12" s="149"/>
      <c r="AR12" s="149"/>
      <c r="AS12" s="197"/>
      <c r="AT12" s="149"/>
      <c r="AU12" s="149"/>
      <c r="AV12" s="149"/>
      <c r="AW12" s="197"/>
      <c r="AX12" s="190">
        <v>1</v>
      </c>
      <c r="AY12" s="210">
        <f t="shared" ref="AY12:AY31" si="1">+AK12+AO12+AS12+AW12</f>
        <v>66229115</v>
      </c>
      <c r="AZ12" s="151"/>
      <c r="BA12" s="151"/>
      <c r="BB12" s="151"/>
      <c r="BC12" s="151"/>
      <c r="BD12" s="151"/>
      <c r="BE12" s="151"/>
      <c r="BF12" s="151"/>
      <c r="BG12" s="151"/>
      <c r="BH12" s="151"/>
      <c r="BI12" s="151"/>
      <c r="BJ12" s="151"/>
      <c r="BK12" s="151"/>
    </row>
    <row r="13" spans="1:63" x14ac:dyDescent="0.25">
      <c r="A13" s="149" t="s">
        <v>366</v>
      </c>
      <c r="B13" s="149">
        <v>0</v>
      </c>
      <c r="C13" s="208">
        <v>1</v>
      </c>
      <c r="D13" s="208">
        <v>1</v>
      </c>
      <c r="E13" s="209">
        <v>66432150</v>
      </c>
      <c r="F13" s="208">
        <v>1</v>
      </c>
      <c r="G13" s="208">
        <v>1</v>
      </c>
      <c r="H13" s="208">
        <v>1</v>
      </c>
      <c r="I13" s="197"/>
      <c r="J13" s="208">
        <v>1</v>
      </c>
      <c r="K13" s="208">
        <v>1</v>
      </c>
      <c r="L13" s="208">
        <v>1</v>
      </c>
      <c r="M13" s="197"/>
      <c r="N13" s="208">
        <v>1</v>
      </c>
      <c r="O13" s="208">
        <v>1</v>
      </c>
      <c r="P13" s="208">
        <v>1</v>
      </c>
      <c r="Q13" s="197"/>
      <c r="R13" s="190">
        <v>1</v>
      </c>
      <c r="S13" s="210">
        <f t="shared" si="0"/>
        <v>66432150</v>
      </c>
      <c r="T13" s="189"/>
      <c r="U13" s="189"/>
      <c r="V13" s="189"/>
      <c r="W13" s="189"/>
      <c r="X13" s="189"/>
      <c r="Y13" s="151"/>
      <c r="Z13" s="151"/>
      <c r="AA13" s="151"/>
      <c r="AB13" s="151"/>
      <c r="AC13" s="151"/>
      <c r="AD13" s="151"/>
      <c r="AE13" s="151"/>
      <c r="AG13" s="149" t="s">
        <v>366</v>
      </c>
      <c r="AH13" s="149">
        <v>0</v>
      </c>
      <c r="AI13" s="149">
        <v>1</v>
      </c>
      <c r="AJ13" s="149">
        <v>1</v>
      </c>
      <c r="AK13" s="209">
        <v>67650360</v>
      </c>
      <c r="AL13" s="149">
        <v>1</v>
      </c>
      <c r="AM13" s="149">
        <v>1</v>
      </c>
      <c r="AN13" s="149"/>
      <c r="AO13" s="209">
        <v>-1421245</v>
      </c>
      <c r="AP13" s="149">
        <v>1</v>
      </c>
      <c r="AQ13" s="149"/>
      <c r="AR13" s="149"/>
      <c r="AS13" s="197"/>
      <c r="AT13" s="149"/>
      <c r="AU13" s="149"/>
      <c r="AV13" s="149"/>
      <c r="AW13" s="197"/>
      <c r="AX13" s="190">
        <v>1</v>
      </c>
      <c r="AY13" s="210">
        <f t="shared" si="1"/>
        <v>66229115</v>
      </c>
      <c r="AZ13" s="151"/>
      <c r="BA13" s="151"/>
      <c r="BB13" s="151"/>
      <c r="BC13" s="151"/>
      <c r="BD13" s="151"/>
      <c r="BE13" s="151"/>
      <c r="BF13" s="151"/>
      <c r="BG13" s="151"/>
      <c r="BH13" s="151"/>
      <c r="BI13" s="151"/>
      <c r="BJ13" s="151"/>
      <c r="BK13" s="151"/>
    </row>
    <row r="14" spans="1:63" x14ac:dyDescent="0.25">
      <c r="A14" s="149" t="s">
        <v>367</v>
      </c>
      <c r="B14" s="149">
        <v>0</v>
      </c>
      <c r="C14" s="208">
        <v>1</v>
      </c>
      <c r="D14" s="208">
        <v>1</v>
      </c>
      <c r="E14" s="209">
        <v>66432150</v>
      </c>
      <c r="F14" s="208">
        <v>1</v>
      </c>
      <c r="G14" s="208">
        <v>1</v>
      </c>
      <c r="H14" s="208">
        <v>1</v>
      </c>
      <c r="I14" s="197"/>
      <c r="J14" s="208">
        <v>1</v>
      </c>
      <c r="K14" s="208">
        <v>1</v>
      </c>
      <c r="L14" s="208">
        <v>1</v>
      </c>
      <c r="M14" s="197"/>
      <c r="N14" s="208">
        <v>1</v>
      </c>
      <c r="O14" s="208">
        <v>1</v>
      </c>
      <c r="P14" s="208">
        <v>1</v>
      </c>
      <c r="Q14" s="197"/>
      <c r="R14" s="190">
        <v>1</v>
      </c>
      <c r="S14" s="210">
        <f t="shared" si="0"/>
        <v>66432150</v>
      </c>
      <c r="T14" s="189"/>
      <c r="U14" s="189"/>
      <c r="V14" s="189"/>
      <c r="W14" s="189"/>
      <c r="X14" s="189"/>
      <c r="Y14" s="151"/>
      <c r="Z14" s="151"/>
      <c r="AA14" s="151"/>
      <c r="AB14" s="151"/>
      <c r="AC14" s="151"/>
      <c r="AD14" s="151"/>
      <c r="AE14" s="151"/>
      <c r="AG14" s="149" t="s">
        <v>367</v>
      </c>
      <c r="AH14" s="149">
        <v>0</v>
      </c>
      <c r="AI14" s="149">
        <v>1</v>
      </c>
      <c r="AJ14" s="149">
        <v>1</v>
      </c>
      <c r="AK14" s="209">
        <v>67650360</v>
      </c>
      <c r="AL14" s="149">
        <v>1</v>
      </c>
      <c r="AM14" s="149">
        <v>1</v>
      </c>
      <c r="AN14" s="149"/>
      <c r="AO14" s="209">
        <v>-1421245</v>
      </c>
      <c r="AP14" s="149">
        <v>1</v>
      </c>
      <c r="AQ14" s="149"/>
      <c r="AR14" s="149"/>
      <c r="AS14" s="197"/>
      <c r="AT14" s="149"/>
      <c r="AU14" s="149"/>
      <c r="AV14" s="149"/>
      <c r="AW14" s="197"/>
      <c r="AX14" s="190">
        <v>1</v>
      </c>
      <c r="AY14" s="210">
        <f t="shared" si="1"/>
        <v>66229115</v>
      </c>
      <c r="AZ14" s="151"/>
      <c r="BA14" s="151"/>
      <c r="BB14" s="151"/>
      <c r="BC14" s="151"/>
      <c r="BD14" s="151"/>
      <c r="BE14" s="151"/>
      <c r="BF14" s="151"/>
      <c r="BG14" s="151"/>
      <c r="BH14" s="151"/>
      <c r="BI14" s="151"/>
      <c r="BJ14" s="151"/>
      <c r="BK14" s="151"/>
    </row>
    <row r="15" spans="1:63" x14ac:dyDescent="0.25">
      <c r="A15" s="149" t="s">
        <v>368</v>
      </c>
      <c r="B15" s="149">
        <v>0</v>
      </c>
      <c r="C15" s="208">
        <v>1</v>
      </c>
      <c r="D15" s="208">
        <v>1</v>
      </c>
      <c r="E15" s="209">
        <v>66432150</v>
      </c>
      <c r="F15" s="208">
        <v>1</v>
      </c>
      <c r="G15" s="208">
        <v>1</v>
      </c>
      <c r="H15" s="208">
        <v>1</v>
      </c>
      <c r="I15" s="197"/>
      <c r="J15" s="208">
        <v>1</v>
      </c>
      <c r="K15" s="208">
        <v>1</v>
      </c>
      <c r="L15" s="208">
        <v>1</v>
      </c>
      <c r="M15" s="197"/>
      <c r="N15" s="208">
        <v>1</v>
      </c>
      <c r="O15" s="208">
        <v>1</v>
      </c>
      <c r="P15" s="208">
        <v>1</v>
      </c>
      <c r="Q15" s="197"/>
      <c r="R15" s="190">
        <v>1</v>
      </c>
      <c r="S15" s="210">
        <f t="shared" si="0"/>
        <v>66432150</v>
      </c>
      <c r="T15" s="189"/>
      <c r="U15" s="189"/>
      <c r="V15" s="189"/>
      <c r="W15" s="189"/>
      <c r="X15" s="189"/>
      <c r="Y15" s="151"/>
      <c r="Z15" s="151"/>
      <c r="AA15" s="151"/>
      <c r="AB15" s="151"/>
      <c r="AC15" s="151"/>
      <c r="AD15" s="151"/>
      <c r="AE15" s="151"/>
      <c r="AG15" s="149" t="s">
        <v>368</v>
      </c>
      <c r="AH15" s="149">
        <v>0</v>
      </c>
      <c r="AI15" s="149">
        <v>1</v>
      </c>
      <c r="AJ15" s="149">
        <v>1</v>
      </c>
      <c r="AK15" s="209">
        <v>67650360</v>
      </c>
      <c r="AL15" s="149">
        <v>1</v>
      </c>
      <c r="AM15" s="149">
        <v>1</v>
      </c>
      <c r="AN15" s="149"/>
      <c r="AO15" s="209">
        <v>-1421245</v>
      </c>
      <c r="AP15" s="149">
        <v>1</v>
      </c>
      <c r="AQ15" s="149"/>
      <c r="AR15" s="149"/>
      <c r="AS15" s="197"/>
      <c r="AT15" s="149"/>
      <c r="AU15" s="149"/>
      <c r="AV15" s="149"/>
      <c r="AW15" s="197"/>
      <c r="AX15" s="190">
        <v>1</v>
      </c>
      <c r="AY15" s="210">
        <f t="shared" si="1"/>
        <v>66229115</v>
      </c>
      <c r="AZ15" s="151"/>
      <c r="BA15" s="151"/>
      <c r="BB15" s="151"/>
      <c r="BC15" s="151"/>
      <c r="BD15" s="151"/>
      <c r="BE15" s="151"/>
      <c r="BF15" s="151"/>
      <c r="BG15" s="151"/>
      <c r="BH15" s="151"/>
      <c r="BI15" s="151"/>
      <c r="BJ15" s="151"/>
      <c r="BK15" s="151"/>
    </row>
    <row r="16" spans="1:63" x14ac:dyDescent="0.25">
      <c r="A16" s="149" t="s">
        <v>369</v>
      </c>
      <c r="B16" s="149">
        <v>0</v>
      </c>
      <c r="C16" s="208">
        <v>1</v>
      </c>
      <c r="D16" s="208">
        <v>1</v>
      </c>
      <c r="E16" s="209">
        <v>66432150</v>
      </c>
      <c r="F16" s="208">
        <v>1</v>
      </c>
      <c r="G16" s="208">
        <v>1</v>
      </c>
      <c r="H16" s="208">
        <v>1</v>
      </c>
      <c r="I16" s="197"/>
      <c r="J16" s="208">
        <v>1</v>
      </c>
      <c r="K16" s="208">
        <v>1</v>
      </c>
      <c r="L16" s="208">
        <v>1</v>
      </c>
      <c r="M16" s="197"/>
      <c r="N16" s="208">
        <v>1</v>
      </c>
      <c r="O16" s="208">
        <v>1</v>
      </c>
      <c r="P16" s="208">
        <v>1</v>
      </c>
      <c r="Q16" s="197"/>
      <c r="R16" s="190">
        <v>1</v>
      </c>
      <c r="S16" s="210">
        <f t="shared" si="0"/>
        <v>66432150</v>
      </c>
      <c r="T16" s="189"/>
      <c r="U16" s="189"/>
      <c r="V16" s="189"/>
      <c r="W16" s="189"/>
      <c r="X16" s="189"/>
      <c r="Y16" s="151"/>
      <c r="Z16" s="151"/>
      <c r="AA16" s="151"/>
      <c r="AB16" s="151"/>
      <c r="AC16" s="151"/>
      <c r="AD16" s="151"/>
      <c r="AE16" s="151"/>
      <c r="AG16" s="149" t="s">
        <v>369</v>
      </c>
      <c r="AH16" s="149">
        <v>0</v>
      </c>
      <c r="AI16" s="149">
        <v>1</v>
      </c>
      <c r="AJ16" s="149">
        <v>1</v>
      </c>
      <c r="AK16" s="209">
        <v>67650360</v>
      </c>
      <c r="AL16" s="149">
        <v>1</v>
      </c>
      <c r="AM16" s="149">
        <v>1</v>
      </c>
      <c r="AN16" s="149"/>
      <c r="AO16" s="209">
        <v>-1421245</v>
      </c>
      <c r="AP16" s="149">
        <v>1</v>
      </c>
      <c r="AQ16" s="149"/>
      <c r="AR16" s="149"/>
      <c r="AS16" s="197"/>
      <c r="AT16" s="149"/>
      <c r="AU16" s="149"/>
      <c r="AV16" s="149"/>
      <c r="AW16" s="197"/>
      <c r="AX16" s="190">
        <v>1</v>
      </c>
      <c r="AY16" s="210">
        <f t="shared" si="1"/>
        <v>66229115</v>
      </c>
      <c r="AZ16" s="151"/>
      <c r="BA16" s="151"/>
      <c r="BB16" s="151"/>
      <c r="BC16" s="151"/>
      <c r="BD16" s="151"/>
      <c r="BE16" s="151"/>
      <c r="BF16" s="151"/>
      <c r="BG16" s="151"/>
      <c r="BH16" s="151"/>
      <c r="BI16" s="151"/>
      <c r="BJ16" s="151"/>
      <c r="BK16" s="151"/>
    </row>
    <row r="17" spans="1:63" x14ac:dyDescent="0.25">
      <c r="A17" s="149" t="s">
        <v>370</v>
      </c>
      <c r="B17" s="149">
        <v>0</v>
      </c>
      <c r="C17" s="208">
        <v>1</v>
      </c>
      <c r="D17" s="208">
        <v>1</v>
      </c>
      <c r="E17" s="209">
        <v>66432150</v>
      </c>
      <c r="F17" s="208">
        <v>1</v>
      </c>
      <c r="G17" s="208">
        <v>1</v>
      </c>
      <c r="H17" s="208">
        <v>1</v>
      </c>
      <c r="I17" s="197"/>
      <c r="J17" s="208">
        <v>1</v>
      </c>
      <c r="K17" s="208">
        <v>1</v>
      </c>
      <c r="L17" s="208">
        <v>1</v>
      </c>
      <c r="M17" s="197"/>
      <c r="N17" s="208">
        <v>1</v>
      </c>
      <c r="O17" s="208">
        <v>1</v>
      </c>
      <c r="P17" s="208">
        <v>1</v>
      </c>
      <c r="Q17" s="197"/>
      <c r="R17" s="190">
        <v>1</v>
      </c>
      <c r="S17" s="210">
        <f t="shared" si="0"/>
        <v>66432150</v>
      </c>
      <c r="T17" s="189"/>
      <c r="U17" s="189"/>
      <c r="V17" s="189"/>
      <c r="W17" s="189"/>
      <c r="X17" s="189"/>
      <c r="Y17" s="151"/>
      <c r="Z17" s="151"/>
      <c r="AA17" s="151"/>
      <c r="AB17" s="151"/>
      <c r="AC17" s="151"/>
      <c r="AD17" s="151"/>
      <c r="AE17" s="151"/>
      <c r="AG17" s="149" t="s">
        <v>370</v>
      </c>
      <c r="AH17" s="149">
        <v>0</v>
      </c>
      <c r="AI17" s="149">
        <v>1</v>
      </c>
      <c r="AJ17" s="149">
        <v>1</v>
      </c>
      <c r="AK17" s="209">
        <v>67650360</v>
      </c>
      <c r="AL17" s="149">
        <v>1</v>
      </c>
      <c r="AM17" s="149">
        <v>1</v>
      </c>
      <c r="AN17" s="149"/>
      <c r="AO17" s="209">
        <v>-1421245</v>
      </c>
      <c r="AP17" s="149">
        <v>1</v>
      </c>
      <c r="AQ17" s="149"/>
      <c r="AR17" s="149"/>
      <c r="AS17" s="197"/>
      <c r="AT17" s="149"/>
      <c r="AU17" s="149"/>
      <c r="AV17" s="149"/>
      <c r="AW17" s="197"/>
      <c r="AX17" s="190">
        <v>1</v>
      </c>
      <c r="AY17" s="210">
        <f t="shared" si="1"/>
        <v>66229115</v>
      </c>
      <c r="AZ17" s="151"/>
      <c r="BA17" s="151"/>
      <c r="BB17" s="151"/>
      <c r="BC17" s="151"/>
      <c r="BD17" s="151"/>
      <c r="BE17" s="151"/>
      <c r="BF17" s="151"/>
      <c r="BG17" s="151"/>
      <c r="BH17" s="151"/>
      <c r="BI17" s="151"/>
      <c r="BJ17" s="151"/>
      <c r="BK17" s="151"/>
    </row>
    <row r="18" spans="1:63" x14ac:dyDescent="0.25">
      <c r="A18" s="149" t="s">
        <v>371</v>
      </c>
      <c r="B18" s="149">
        <v>0</v>
      </c>
      <c r="C18" s="208">
        <v>1</v>
      </c>
      <c r="D18" s="208">
        <v>1</v>
      </c>
      <c r="E18" s="209">
        <v>66432150</v>
      </c>
      <c r="F18" s="208">
        <v>1</v>
      </c>
      <c r="G18" s="208">
        <v>1</v>
      </c>
      <c r="H18" s="208">
        <v>1</v>
      </c>
      <c r="I18" s="197"/>
      <c r="J18" s="208">
        <v>1</v>
      </c>
      <c r="K18" s="208">
        <v>1</v>
      </c>
      <c r="L18" s="208">
        <v>1</v>
      </c>
      <c r="M18" s="197"/>
      <c r="N18" s="208">
        <v>1</v>
      </c>
      <c r="O18" s="208">
        <v>1</v>
      </c>
      <c r="P18" s="208">
        <v>1</v>
      </c>
      <c r="Q18" s="197"/>
      <c r="R18" s="190">
        <v>1</v>
      </c>
      <c r="S18" s="210">
        <f t="shared" si="0"/>
        <v>66432150</v>
      </c>
      <c r="T18" s="189"/>
      <c r="U18" s="189"/>
      <c r="V18" s="189"/>
      <c r="W18" s="189"/>
      <c r="X18" s="189"/>
      <c r="Y18" s="151"/>
      <c r="Z18" s="151"/>
      <c r="AA18" s="151"/>
      <c r="AB18" s="151"/>
      <c r="AC18" s="151"/>
      <c r="AD18" s="151"/>
      <c r="AE18" s="151"/>
      <c r="AG18" s="149" t="s">
        <v>371</v>
      </c>
      <c r="AH18" s="149">
        <v>0</v>
      </c>
      <c r="AI18" s="149">
        <v>1</v>
      </c>
      <c r="AJ18" s="149">
        <v>1</v>
      </c>
      <c r="AK18" s="209">
        <v>67650360</v>
      </c>
      <c r="AL18" s="149">
        <v>1</v>
      </c>
      <c r="AM18" s="149">
        <v>1</v>
      </c>
      <c r="AN18" s="149"/>
      <c r="AO18" s="209">
        <v>-1421245</v>
      </c>
      <c r="AP18" s="149">
        <v>1</v>
      </c>
      <c r="AQ18" s="149"/>
      <c r="AR18" s="149"/>
      <c r="AS18" s="197"/>
      <c r="AT18" s="149"/>
      <c r="AU18" s="149"/>
      <c r="AV18" s="149"/>
      <c r="AW18" s="197"/>
      <c r="AX18" s="190">
        <v>1</v>
      </c>
      <c r="AY18" s="210">
        <f t="shared" si="1"/>
        <v>66229115</v>
      </c>
      <c r="AZ18" s="151"/>
      <c r="BA18" s="151"/>
      <c r="BB18" s="151"/>
      <c r="BC18" s="151"/>
      <c r="BD18" s="151"/>
      <c r="BE18" s="151"/>
      <c r="BF18" s="151"/>
      <c r="BG18" s="151"/>
      <c r="BH18" s="151"/>
      <c r="BI18" s="151"/>
      <c r="BJ18" s="151"/>
      <c r="BK18" s="151"/>
    </row>
    <row r="19" spans="1:63" x14ac:dyDescent="0.25">
      <c r="A19" s="149" t="s">
        <v>372</v>
      </c>
      <c r="B19" s="149">
        <v>0</v>
      </c>
      <c r="C19" s="208">
        <v>1</v>
      </c>
      <c r="D19" s="208">
        <v>1</v>
      </c>
      <c r="E19" s="209">
        <v>66432150</v>
      </c>
      <c r="F19" s="208">
        <v>1</v>
      </c>
      <c r="G19" s="208">
        <v>1</v>
      </c>
      <c r="H19" s="208">
        <v>1</v>
      </c>
      <c r="I19" s="197"/>
      <c r="J19" s="208">
        <v>1</v>
      </c>
      <c r="K19" s="208">
        <v>1</v>
      </c>
      <c r="L19" s="208">
        <v>1</v>
      </c>
      <c r="M19" s="197"/>
      <c r="N19" s="208">
        <v>1</v>
      </c>
      <c r="O19" s="208">
        <v>1</v>
      </c>
      <c r="P19" s="208">
        <v>1</v>
      </c>
      <c r="Q19" s="197"/>
      <c r="R19" s="190">
        <v>1</v>
      </c>
      <c r="S19" s="210">
        <f t="shared" si="0"/>
        <v>66432150</v>
      </c>
      <c r="T19" s="189"/>
      <c r="U19" s="189"/>
      <c r="V19" s="189"/>
      <c r="W19" s="189"/>
      <c r="X19" s="189"/>
      <c r="Y19" s="151"/>
      <c r="Z19" s="151"/>
      <c r="AA19" s="151"/>
      <c r="AB19" s="151"/>
      <c r="AC19" s="151"/>
      <c r="AD19" s="151"/>
      <c r="AE19" s="151"/>
      <c r="AG19" s="149" t="s">
        <v>372</v>
      </c>
      <c r="AH19" s="149">
        <v>0</v>
      </c>
      <c r="AI19" s="149">
        <v>1</v>
      </c>
      <c r="AJ19" s="149">
        <v>1</v>
      </c>
      <c r="AK19" s="209">
        <v>67650360</v>
      </c>
      <c r="AL19" s="149">
        <v>1</v>
      </c>
      <c r="AM19" s="149">
        <v>1</v>
      </c>
      <c r="AN19" s="149"/>
      <c r="AO19" s="209">
        <v>-1421245</v>
      </c>
      <c r="AP19" s="149">
        <v>1</v>
      </c>
      <c r="AQ19" s="149"/>
      <c r="AR19" s="149"/>
      <c r="AS19" s="197"/>
      <c r="AT19" s="149"/>
      <c r="AU19" s="149"/>
      <c r="AV19" s="149"/>
      <c r="AW19" s="197"/>
      <c r="AX19" s="190">
        <v>1</v>
      </c>
      <c r="AY19" s="210">
        <f t="shared" si="1"/>
        <v>66229115</v>
      </c>
      <c r="AZ19" s="151"/>
      <c r="BA19" s="151"/>
      <c r="BB19" s="151"/>
      <c r="BC19" s="151"/>
      <c r="BD19" s="151"/>
      <c r="BE19" s="151"/>
      <c r="BF19" s="151"/>
      <c r="BG19" s="151"/>
      <c r="BH19" s="151"/>
      <c r="BI19" s="149"/>
      <c r="BJ19" s="149"/>
      <c r="BK19" s="149"/>
    </row>
    <row r="20" spans="1:63" x14ac:dyDescent="0.25">
      <c r="A20" s="149" t="s">
        <v>373</v>
      </c>
      <c r="B20" s="149">
        <v>0</v>
      </c>
      <c r="C20" s="208">
        <v>1</v>
      </c>
      <c r="D20" s="208">
        <v>1</v>
      </c>
      <c r="E20" s="209">
        <v>66432150</v>
      </c>
      <c r="F20" s="208">
        <v>1</v>
      </c>
      <c r="G20" s="208">
        <v>1</v>
      </c>
      <c r="H20" s="208">
        <v>1</v>
      </c>
      <c r="I20" s="197"/>
      <c r="J20" s="208">
        <v>1</v>
      </c>
      <c r="K20" s="208">
        <v>1</v>
      </c>
      <c r="L20" s="208">
        <v>1</v>
      </c>
      <c r="M20" s="197"/>
      <c r="N20" s="208">
        <v>1</v>
      </c>
      <c r="O20" s="208">
        <v>1</v>
      </c>
      <c r="P20" s="208">
        <v>1</v>
      </c>
      <c r="Q20" s="197"/>
      <c r="R20" s="190">
        <v>1</v>
      </c>
      <c r="S20" s="210">
        <f t="shared" si="0"/>
        <v>66432150</v>
      </c>
      <c r="T20" s="189"/>
      <c r="U20" s="189"/>
      <c r="V20" s="189"/>
      <c r="W20" s="189"/>
      <c r="X20" s="189"/>
      <c r="Y20" s="151"/>
      <c r="Z20" s="151"/>
      <c r="AA20" s="151"/>
      <c r="AB20" s="151"/>
      <c r="AC20" s="151"/>
      <c r="AD20" s="151"/>
      <c r="AE20" s="151"/>
      <c r="AG20" s="149" t="s">
        <v>373</v>
      </c>
      <c r="AH20" s="149">
        <v>0</v>
      </c>
      <c r="AI20" s="149">
        <v>1</v>
      </c>
      <c r="AJ20" s="149">
        <v>1</v>
      </c>
      <c r="AK20" s="209">
        <v>67650360</v>
      </c>
      <c r="AL20" s="149">
        <v>1</v>
      </c>
      <c r="AM20" s="149">
        <v>1</v>
      </c>
      <c r="AN20" s="149"/>
      <c r="AO20" s="209">
        <v>-1421245</v>
      </c>
      <c r="AP20" s="149">
        <v>1</v>
      </c>
      <c r="AQ20" s="149"/>
      <c r="AR20" s="149"/>
      <c r="AS20" s="197"/>
      <c r="AT20" s="149"/>
      <c r="AU20" s="149"/>
      <c r="AV20" s="149"/>
      <c r="AW20" s="197"/>
      <c r="AX20" s="190">
        <v>1</v>
      </c>
      <c r="AY20" s="210">
        <f t="shared" si="1"/>
        <v>66229115</v>
      </c>
      <c r="AZ20" s="151"/>
      <c r="BA20" s="151"/>
      <c r="BB20" s="151"/>
      <c r="BC20" s="151"/>
      <c r="BD20" s="151"/>
      <c r="BE20" s="151"/>
      <c r="BF20" s="151"/>
      <c r="BG20" s="151"/>
      <c r="BH20" s="151"/>
      <c r="BI20" s="149"/>
      <c r="BJ20" s="149"/>
      <c r="BK20" s="149"/>
    </row>
    <row r="21" spans="1:63" x14ac:dyDescent="0.25">
      <c r="A21" s="149" t="s">
        <v>374</v>
      </c>
      <c r="B21" s="149">
        <v>0</v>
      </c>
      <c r="C21" s="208">
        <v>1</v>
      </c>
      <c r="D21" s="208">
        <v>1</v>
      </c>
      <c r="E21" s="209">
        <v>66432150</v>
      </c>
      <c r="F21" s="208">
        <v>1</v>
      </c>
      <c r="G21" s="208">
        <v>1</v>
      </c>
      <c r="H21" s="208">
        <v>1</v>
      </c>
      <c r="I21" s="197"/>
      <c r="J21" s="208">
        <v>1</v>
      </c>
      <c r="K21" s="208">
        <v>1</v>
      </c>
      <c r="L21" s="208">
        <v>1</v>
      </c>
      <c r="M21" s="197"/>
      <c r="N21" s="208">
        <v>1</v>
      </c>
      <c r="O21" s="208">
        <v>1</v>
      </c>
      <c r="P21" s="208">
        <v>1</v>
      </c>
      <c r="Q21" s="197"/>
      <c r="R21" s="190">
        <v>1</v>
      </c>
      <c r="S21" s="210">
        <f t="shared" si="0"/>
        <v>66432150</v>
      </c>
      <c r="T21" s="189"/>
      <c r="U21" s="189"/>
      <c r="V21" s="189"/>
      <c r="W21" s="189"/>
      <c r="X21" s="189"/>
      <c r="Y21" s="151"/>
      <c r="Z21" s="151"/>
      <c r="AA21" s="151"/>
      <c r="AB21" s="151"/>
      <c r="AC21" s="151"/>
      <c r="AD21" s="151"/>
      <c r="AE21" s="151"/>
      <c r="AG21" s="149" t="s">
        <v>374</v>
      </c>
      <c r="AH21" s="149">
        <v>0</v>
      </c>
      <c r="AI21" s="149">
        <v>1</v>
      </c>
      <c r="AJ21" s="149">
        <v>1</v>
      </c>
      <c r="AK21" s="209">
        <v>67650360</v>
      </c>
      <c r="AL21" s="149">
        <v>1</v>
      </c>
      <c r="AM21" s="149">
        <v>1</v>
      </c>
      <c r="AN21" s="149"/>
      <c r="AO21" s="209">
        <v>-1421245</v>
      </c>
      <c r="AP21" s="149">
        <v>1</v>
      </c>
      <c r="AQ21" s="149"/>
      <c r="AR21" s="149"/>
      <c r="AS21" s="197"/>
      <c r="AT21" s="149"/>
      <c r="AU21" s="149"/>
      <c r="AV21" s="149"/>
      <c r="AW21" s="197"/>
      <c r="AX21" s="190">
        <v>1</v>
      </c>
      <c r="AY21" s="210">
        <f t="shared" si="1"/>
        <v>66229115</v>
      </c>
      <c r="AZ21" s="151"/>
      <c r="BA21" s="151"/>
      <c r="BB21" s="151"/>
      <c r="BC21" s="151"/>
      <c r="BD21" s="151"/>
      <c r="BE21" s="151"/>
      <c r="BF21" s="151"/>
      <c r="BG21" s="151"/>
      <c r="BH21" s="151"/>
      <c r="BI21" s="149"/>
      <c r="BJ21" s="149"/>
      <c r="BK21" s="149"/>
    </row>
    <row r="22" spans="1:63" x14ac:dyDescent="0.25">
      <c r="A22" s="149" t="s">
        <v>375</v>
      </c>
      <c r="B22" s="149">
        <v>0</v>
      </c>
      <c r="C22" s="208">
        <v>1</v>
      </c>
      <c r="D22" s="208">
        <v>1</v>
      </c>
      <c r="E22" s="209">
        <v>66432150</v>
      </c>
      <c r="F22" s="208">
        <v>1</v>
      </c>
      <c r="G22" s="208">
        <v>1</v>
      </c>
      <c r="H22" s="208">
        <v>1</v>
      </c>
      <c r="I22" s="197"/>
      <c r="J22" s="208">
        <v>1</v>
      </c>
      <c r="K22" s="208">
        <v>1</v>
      </c>
      <c r="L22" s="208">
        <v>1</v>
      </c>
      <c r="M22" s="197"/>
      <c r="N22" s="208">
        <v>1</v>
      </c>
      <c r="O22" s="208">
        <v>1</v>
      </c>
      <c r="P22" s="208">
        <v>1</v>
      </c>
      <c r="Q22" s="197"/>
      <c r="R22" s="190">
        <v>1</v>
      </c>
      <c r="S22" s="210">
        <f t="shared" si="0"/>
        <v>66432150</v>
      </c>
      <c r="T22" s="189"/>
      <c r="U22" s="189"/>
      <c r="V22" s="189"/>
      <c r="W22" s="189"/>
      <c r="X22" s="189"/>
      <c r="Y22" s="151"/>
      <c r="Z22" s="151"/>
      <c r="AA22" s="151"/>
      <c r="AB22" s="151"/>
      <c r="AC22" s="151"/>
      <c r="AD22" s="151"/>
      <c r="AE22" s="151"/>
      <c r="AG22" s="149" t="s">
        <v>375</v>
      </c>
      <c r="AH22" s="149">
        <v>0</v>
      </c>
      <c r="AI22" s="149">
        <v>1</v>
      </c>
      <c r="AJ22" s="149">
        <v>1</v>
      </c>
      <c r="AK22" s="209">
        <v>67650360</v>
      </c>
      <c r="AL22" s="149">
        <v>1</v>
      </c>
      <c r="AM22" s="149">
        <v>1</v>
      </c>
      <c r="AN22" s="149"/>
      <c r="AO22" s="209">
        <v>-1421245</v>
      </c>
      <c r="AP22" s="149">
        <v>1</v>
      </c>
      <c r="AQ22" s="149"/>
      <c r="AR22" s="149"/>
      <c r="AS22" s="197"/>
      <c r="AT22" s="149"/>
      <c r="AU22" s="149"/>
      <c r="AV22" s="149"/>
      <c r="AW22" s="197"/>
      <c r="AX22" s="190">
        <v>1</v>
      </c>
      <c r="AY22" s="210">
        <f t="shared" si="1"/>
        <v>66229115</v>
      </c>
      <c r="AZ22" s="151"/>
      <c r="BA22" s="151"/>
      <c r="BB22" s="151"/>
      <c r="BC22" s="151"/>
      <c r="BD22" s="151"/>
      <c r="BE22" s="151"/>
      <c r="BF22" s="151"/>
      <c r="BG22" s="151"/>
      <c r="BH22" s="151"/>
      <c r="BI22" s="151"/>
      <c r="BJ22" s="151"/>
      <c r="BK22" s="151"/>
    </row>
    <row r="23" spans="1:63" x14ac:dyDescent="0.25">
      <c r="A23" s="149" t="s">
        <v>376</v>
      </c>
      <c r="B23" s="149">
        <v>0</v>
      </c>
      <c r="C23" s="208">
        <v>1</v>
      </c>
      <c r="D23" s="208">
        <v>1</v>
      </c>
      <c r="E23" s="209">
        <v>66432150</v>
      </c>
      <c r="F23" s="208">
        <v>1</v>
      </c>
      <c r="G23" s="208">
        <v>1</v>
      </c>
      <c r="H23" s="208">
        <v>1</v>
      </c>
      <c r="I23" s="197"/>
      <c r="J23" s="208">
        <v>1</v>
      </c>
      <c r="K23" s="208">
        <v>1</v>
      </c>
      <c r="L23" s="208">
        <v>1</v>
      </c>
      <c r="M23" s="197"/>
      <c r="N23" s="208">
        <v>1</v>
      </c>
      <c r="O23" s="208">
        <v>1</v>
      </c>
      <c r="P23" s="208">
        <v>1</v>
      </c>
      <c r="Q23" s="197"/>
      <c r="R23" s="190">
        <v>1</v>
      </c>
      <c r="S23" s="210">
        <f t="shared" si="0"/>
        <v>66432150</v>
      </c>
      <c r="T23" s="189"/>
      <c r="U23" s="189"/>
      <c r="V23" s="189"/>
      <c r="W23" s="189"/>
      <c r="X23" s="189"/>
      <c r="Y23" s="151"/>
      <c r="Z23" s="151"/>
      <c r="AA23" s="151"/>
      <c r="AB23" s="151"/>
      <c r="AC23" s="151"/>
      <c r="AD23" s="151"/>
      <c r="AE23" s="151"/>
      <c r="AG23" s="149" t="s">
        <v>376</v>
      </c>
      <c r="AH23" s="149">
        <v>0</v>
      </c>
      <c r="AI23" s="149">
        <v>1</v>
      </c>
      <c r="AJ23" s="149">
        <v>1</v>
      </c>
      <c r="AK23" s="209">
        <v>67650360</v>
      </c>
      <c r="AL23" s="149">
        <v>1</v>
      </c>
      <c r="AM23" s="149">
        <v>1</v>
      </c>
      <c r="AN23" s="149"/>
      <c r="AO23" s="209">
        <v>-1421245</v>
      </c>
      <c r="AP23" s="149">
        <v>1</v>
      </c>
      <c r="AQ23" s="149"/>
      <c r="AR23" s="149"/>
      <c r="AS23" s="197"/>
      <c r="AT23" s="149"/>
      <c r="AU23" s="149"/>
      <c r="AV23" s="149"/>
      <c r="AW23" s="197"/>
      <c r="AX23" s="190">
        <v>1</v>
      </c>
      <c r="AY23" s="210">
        <f t="shared" si="1"/>
        <v>66229115</v>
      </c>
      <c r="AZ23" s="151"/>
      <c r="BA23" s="151"/>
      <c r="BB23" s="151"/>
      <c r="BC23" s="151"/>
      <c r="BD23" s="151"/>
      <c r="BE23" s="151"/>
      <c r="BF23" s="151"/>
      <c r="BG23" s="151"/>
      <c r="BH23" s="151"/>
      <c r="BI23" s="151"/>
      <c r="BJ23" s="151"/>
      <c r="BK23" s="151"/>
    </row>
    <row r="24" spans="1:63" x14ac:dyDescent="0.25">
      <c r="A24" s="149" t="s">
        <v>377</v>
      </c>
      <c r="B24" s="149">
        <v>0</v>
      </c>
      <c r="C24" s="208">
        <v>1</v>
      </c>
      <c r="D24" s="208">
        <v>1</v>
      </c>
      <c r="E24" s="209">
        <v>66432150</v>
      </c>
      <c r="F24" s="208">
        <v>1</v>
      </c>
      <c r="G24" s="208">
        <v>1</v>
      </c>
      <c r="H24" s="208">
        <v>1</v>
      </c>
      <c r="I24" s="197"/>
      <c r="J24" s="208">
        <v>1</v>
      </c>
      <c r="K24" s="208">
        <v>1</v>
      </c>
      <c r="L24" s="208">
        <v>1</v>
      </c>
      <c r="M24" s="197"/>
      <c r="N24" s="208">
        <v>1</v>
      </c>
      <c r="O24" s="208">
        <v>1</v>
      </c>
      <c r="P24" s="208">
        <v>1</v>
      </c>
      <c r="Q24" s="197"/>
      <c r="R24" s="190">
        <v>1</v>
      </c>
      <c r="S24" s="210">
        <f t="shared" si="0"/>
        <v>66432150</v>
      </c>
      <c r="T24" s="189"/>
      <c r="U24" s="189"/>
      <c r="V24" s="189"/>
      <c r="W24" s="189"/>
      <c r="X24" s="189"/>
      <c r="Y24" s="151"/>
      <c r="Z24" s="151"/>
      <c r="AA24" s="151"/>
      <c r="AB24" s="151"/>
      <c r="AC24" s="151"/>
      <c r="AD24" s="151"/>
      <c r="AE24" s="151"/>
      <c r="AG24" s="149" t="s">
        <v>377</v>
      </c>
      <c r="AH24" s="149">
        <v>0</v>
      </c>
      <c r="AI24" s="149">
        <v>1</v>
      </c>
      <c r="AJ24" s="149">
        <v>1</v>
      </c>
      <c r="AK24" s="209">
        <v>67650360</v>
      </c>
      <c r="AL24" s="149">
        <v>1</v>
      </c>
      <c r="AM24" s="149">
        <v>1</v>
      </c>
      <c r="AN24" s="149"/>
      <c r="AO24" s="209">
        <v>-1421245</v>
      </c>
      <c r="AP24" s="149">
        <v>1</v>
      </c>
      <c r="AQ24" s="149"/>
      <c r="AR24" s="149"/>
      <c r="AS24" s="197"/>
      <c r="AT24" s="149"/>
      <c r="AU24" s="149"/>
      <c r="AV24" s="149"/>
      <c r="AW24" s="197"/>
      <c r="AX24" s="190">
        <v>1</v>
      </c>
      <c r="AY24" s="210">
        <f t="shared" si="1"/>
        <v>66229115</v>
      </c>
      <c r="AZ24" s="151"/>
      <c r="BA24" s="151"/>
      <c r="BB24" s="151"/>
      <c r="BC24" s="151"/>
      <c r="BD24" s="151"/>
      <c r="BE24" s="151"/>
      <c r="BF24" s="151"/>
      <c r="BG24" s="151"/>
      <c r="BH24" s="151"/>
      <c r="BI24" s="151"/>
      <c r="BJ24" s="151"/>
      <c r="BK24" s="151"/>
    </row>
    <row r="25" spans="1:63" x14ac:dyDescent="0.25">
      <c r="A25" s="149" t="s">
        <v>378</v>
      </c>
      <c r="B25" s="149">
        <v>0</v>
      </c>
      <c r="C25" s="208">
        <v>1</v>
      </c>
      <c r="D25" s="208">
        <v>1</v>
      </c>
      <c r="E25" s="209">
        <v>66432150</v>
      </c>
      <c r="F25" s="208">
        <v>1</v>
      </c>
      <c r="G25" s="208">
        <v>1</v>
      </c>
      <c r="H25" s="208">
        <v>1</v>
      </c>
      <c r="I25" s="197"/>
      <c r="J25" s="208">
        <v>1</v>
      </c>
      <c r="K25" s="208">
        <v>1</v>
      </c>
      <c r="L25" s="208">
        <v>1</v>
      </c>
      <c r="M25" s="197"/>
      <c r="N25" s="208">
        <v>1</v>
      </c>
      <c r="O25" s="208">
        <v>1</v>
      </c>
      <c r="P25" s="208">
        <v>1</v>
      </c>
      <c r="Q25" s="197"/>
      <c r="R25" s="190">
        <v>1</v>
      </c>
      <c r="S25" s="210">
        <f t="shared" si="0"/>
        <v>66432150</v>
      </c>
      <c r="T25" s="189"/>
      <c r="U25" s="189"/>
      <c r="V25" s="189"/>
      <c r="W25" s="189"/>
      <c r="X25" s="189"/>
      <c r="Y25" s="151"/>
      <c r="Z25" s="151"/>
      <c r="AA25" s="151"/>
      <c r="AB25" s="151"/>
      <c r="AC25" s="151"/>
      <c r="AD25" s="151"/>
      <c r="AE25" s="151"/>
      <c r="AG25" s="149" t="s">
        <v>378</v>
      </c>
      <c r="AH25" s="149">
        <v>0</v>
      </c>
      <c r="AI25" s="149">
        <v>1</v>
      </c>
      <c r="AJ25" s="149">
        <v>1</v>
      </c>
      <c r="AK25" s="209">
        <v>67650360</v>
      </c>
      <c r="AL25" s="149">
        <v>1</v>
      </c>
      <c r="AM25" s="149">
        <v>1</v>
      </c>
      <c r="AN25" s="149"/>
      <c r="AO25" s="209">
        <v>-1421245</v>
      </c>
      <c r="AP25" s="149">
        <v>1</v>
      </c>
      <c r="AQ25" s="149"/>
      <c r="AR25" s="149"/>
      <c r="AS25" s="197"/>
      <c r="AT25" s="149"/>
      <c r="AU25" s="149"/>
      <c r="AV25" s="149"/>
      <c r="AW25" s="197"/>
      <c r="AX25" s="190">
        <v>1</v>
      </c>
      <c r="AY25" s="210">
        <f t="shared" si="1"/>
        <v>66229115</v>
      </c>
      <c r="AZ25" s="151"/>
      <c r="BA25" s="151"/>
      <c r="BB25" s="151"/>
      <c r="BC25" s="151"/>
      <c r="BD25" s="151"/>
      <c r="BE25" s="151"/>
      <c r="BF25" s="151"/>
      <c r="BG25" s="151"/>
      <c r="BH25" s="151"/>
      <c r="BI25" s="151"/>
      <c r="BJ25" s="151"/>
      <c r="BK25" s="151"/>
    </row>
    <row r="26" spans="1:63" x14ac:dyDescent="0.25">
      <c r="A26" s="149" t="s">
        <v>379</v>
      </c>
      <c r="B26" s="149">
        <v>0</v>
      </c>
      <c r="C26" s="208">
        <v>1</v>
      </c>
      <c r="D26" s="208">
        <v>1</v>
      </c>
      <c r="E26" s="209">
        <v>66432150</v>
      </c>
      <c r="F26" s="208">
        <v>1</v>
      </c>
      <c r="G26" s="208">
        <v>1</v>
      </c>
      <c r="H26" s="208">
        <v>1</v>
      </c>
      <c r="I26" s="197"/>
      <c r="J26" s="208">
        <v>1</v>
      </c>
      <c r="K26" s="208">
        <v>1</v>
      </c>
      <c r="L26" s="208">
        <v>1</v>
      </c>
      <c r="M26" s="197"/>
      <c r="N26" s="208">
        <v>1</v>
      </c>
      <c r="O26" s="208">
        <v>1</v>
      </c>
      <c r="P26" s="208">
        <v>1</v>
      </c>
      <c r="Q26" s="197"/>
      <c r="R26" s="190">
        <v>1</v>
      </c>
      <c r="S26" s="210">
        <f t="shared" si="0"/>
        <v>66432150</v>
      </c>
      <c r="T26" s="189"/>
      <c r="U26" s="189"/>
      <c r="V26" s="189"/>
      <c r="W26" s="189"/>
      <c r="X26" s="189"/>
      <c r="Y26" s="151"/>
      <c r="Z26" s="151"/>
      <c r="AA26" s="151"/>
      <c r="AB26" s="151"/>
      <c r="AC26" s="151"/>
      <c r="AD26" s="151"/>
      <c r="AE26" s="151"/>
      <c r="AG26" s="149" t="s">
        <v>379</v>
      </c>
      <c r="AH26" s="149">
        <v>0</v>
      </c>
      <c r="AI26" s="149">
        <v>1</v>
      </c>
      <c r="AJ26" s="149">
        <v>1</v>
      </c>
      <c r="AK26" s="209">
        <v>67650360</v>
      </c>
      <c r="AL26" s="149">
        <v>1</v>
      </c>
      <c r="AM26" s="149">
        <v>1</v>
      </c>
      <c r="AN26" s="149"/>
      <c r="AO26" s="209">
        <v>-1421245</v>
      </c>
      <c r="AP26" s="149">
        <v>1</v>
      </c>
      <c r="AQ26" s="149"/>
      <c r="AR26" s="149"/>
      <c r="AS26" s="197"/>
      <c r="AT26" s="149"/>
      <c r="AU26" s="149"/>
      <c r="AV26" s="149"/>
      <c r="AW26" s="197"/>
      <c r="AX26" s="190">
        <v>1</v>
      </c>
      <c r="AY26" s="210">
        <f t="shared" si="1"/>
        <v>66229115</v>
      </c>
      <c r="AZ26" s="151"/>
      <c r="BA26" s="151"/>
      <c r="BB26" s="151"/>
      <c r="BC26" s="151"/>
      <c r="BD26" s="151"/>
      <c r="BE26" s="151"/>
      <c r="BF26" s="151"/>
      <c r="BG26" s="151"/>
      <c r="BH26" s="151"/>
      <c r="BI26" s="151"/>
      <c r="BJ26" s="151"/>
      <c r="BK26" s="151"/>
    </row>
    <row r="27" spans="1:63" x14ac:dyDescent="0.25">
      <c r="A27" s="149" t="s">
        <v>380</v>
      </c>
      <c r="B27" s="149">
        <v>0</v>
      </c>
      <c r="C27" s="208">
        <v>1</v>
      </c>
      <c r="D27" s="208">
        <v>1</v>
      </c>
      <c r="E27" s="209">
        <v>66432150</v>
      </c>
      <c r="F27" s="208">
        <v>1</v>
      </c>
      <c r="G27" s="208">
        <v>1</v>
      </c>
      <c r="H27" s="208">
        <v>1</v>
      </c>
      <c r="I27" s="197"/>
      <c r="J27" s="208">
        <v>1</v>
      </c>
      <c r="K27" s="208">
        <v>1</v>
      </c>
      <c r="L27" s="208">
        <v>1</v>
      </c>
      <c r="M27" s="197"/>
      <c r="N27" s="208">
        <v>1</v>
      </c>
      <c r="O27" s="208">
        <v>1</v>
      </c>
      <c r="P27" s="208">
        <v>1</v>
      </c>
      <c r="Q27" s="197"/>
      <c r="R27" s="190">
        <v>1</v>
      </c>
      <c r="S27" s="210">
        <f t="shared" si="0"/>
        <v>66432150</v>
      </c>
      <c r="T27" s="189"/>
      <c r="U27" s="189"/>
      <c r="V27" s="189"/>
      <c r="W27" s="189"/>
      <c r="X27" s="189"/>
      <c r="Y27" s="151"/>
      <c r="Z27" s="151"/>
      <c r="AA27" s="151"/>
      <c r="AB27" s="151"/>
      <c r="AC27" s="151"/>
      <c r="AD27" s="151"/>
      <c r="AE27" s="151"/>
      <c r="AG27" s="149" t="s">
        <v>380</v>
      </c>
      <c r="AH27" s="149">
        <v>0</v>
      </c>
      <c r="AI27" s="149">
        <v>1</v>
      </c>
      <c r="AJ27" s="149">
        <v>1</v>
      </c>
      <c r="AK27" s="209">
        <v>67650360</v>
      </c>
      <c r="AL27" s="149">
        <v>1</v>
      </c>
      <c r="AM27" s="149">
        <v>1</v>
      </c>
      <c r="AN27" s="149"/>
      <c r="AO27" s="209">
        <v>-1421245</v>
      </c>
      <c r="AP27" s="149">
        <v>1</v>
      </c>
      <c r="AQ27" s="149"/>
      <c r="AR27" s="149"/>
      <c r="AS27" s="197"/>
      <c r="AT27" s="149"/>
      <c r="AU27" s="149"/>
      <c r="AV27" s="149"/>
      <c r="AW27" s="197"/>
      <c r="AX27" s="190">
        <v>1</v>
      </c>
      <c r="AY27" s="210">
        <f t="shared" si="1"/>
        <v>66229115</v>
      </c>
      <c r="AZ27" s="151"/>
      <c r="BA27" s="151"/>
      <c r="BB27" s="151"/>
      <c r="BC27" s="151"/>
      <c r="BD27" s="151"/>
      <c r="BE27" s="151"/>
      <c r="BF27" s="151"/>
      <c r="BG27" s="151"/>
      <c r="BH27" s="151"/>
      <c r="BI27" s="151"/>
      <c r="BJ27" s="151"/>
      <c r="BK27" s="151"/>
    </row>
    <row r="28" spans="1:63" x14ac:dyDescent="0.25">
      <c r="A28" s="149" t="s">
        <v>381</v>
      </c>
      <c r="B28" s="149">
        <v>0</v>
      </c>
      <c r="C28" s="208">
        <v>1</v>
      </c>
      <c r="D28" s="208">
        <v>1</v>
      </c>
      <c r="E28" s="209">
        <v>66432150</v>
      </c>
      <c r="F28" s="208">
        <v>1</v>
      </c>
      <c r="G28" s="208">
        <v>1</v>
      </c>
      <c r="H28" s="208">
        <v>1</v>
      </c>
      <c r="I28" s="197"/>
      <c r="J28" s="208">
        <v>1</v>
      </c>
      <c r="K28" s="208">
        <v>1</v>
      </c>
      <c r="L28" s="208">
        <v>1</v>
      </c>
      <c r="M28" s="197"/>
      <c r="N28" s="208">
        <v>1</v>
      </c>
      <c r="O28" s="208">
        <v>1</v>
      </c>
      <c r="P28" s="208">
        <v>1</v>
      </c>
      <c r="Q28" s="197"/>
      <c r="R28" s="190">
        <v>1</v>
      </c>
      <c r="S28" s="210">
        <f t="shared" si="0"/>
        <v>66432150</v>
      </c>
      <c r="T28" s="189"/>
      <c r="U28" s="189"/>
      <c r="V28" s="189"/>
      <c r="W28" s="189"/>
      <c r="X28" s="189"/>
      <c r="Y28" s="151"/>
      <c r="Z28" s="151"/>
      <c r="AA28" s="151"/>
      <c r="AB28" s="151"/>
      <c r="AC28" s="151"/>
      <c r="AD28" s="151"/>
      <c r="AE28" s="151"/>
      <c r="AG28" s="149" t="s">
        <v>381</v>
      </c>
      <c r="AH28" s="149">
        <v>0</v>
      </c>
      <c r="AI28" s="149">
        <v>1</v>
      </c>
      <c r="AJ28" s="149">
        <v>1</v>
      </c>
      <c r="AK28" s="209">
        <v>67650360</v>
      </c>
      <c r="AL28" s="149">
        <v>1</v>
      </c>
      <c r="AM28" s="149">
        <v>1</v>
      </c>
      <c r="AN28" s="149"/>
      <c r="AO28" s="209">
        <v>-1421245</v>
      </c>
      <c r="AP28" s="149">
        <v>1</v>
      </c>
      <c r="AQ28" s="149"/>
      <c r="AR28" s="149"/>
      <c r="AS28" s="197"/>
      <c r="AT28" s="149"/>
      <c r="AU28" s="149"/>
      <c r="AV28" s="149"/>
      <c r="AW28" s="197"/>
      <c r="AX28" s="190">
        <v>1</v>
      </c>
      <c r="AY28" s="210">
        <f t="shared" si="1"/>
        <v>66229115</v>
      </c>
      <c r="AZ28" s="151"/>
      <c r="BA28" s="151"/>
      <c r="BB28" s="151"/>
      <c r="BC28" s="151"/>
      <c r="BD28" s="151"/>
      <c r="BE28" s="151"/>
      <c r="BF28" s="151"/>
      <c r="BG28" s="151"/>
      <c r="BH28" s="151"/>
      <c r="BI28" s="151"/>
      <c r="BJ28" s="151"/>
      <c r="BK28" s="151"/>
    </row>
    <row r="29" spans="1:63" x14ac:dyDescent="0.25">
      <c r="A29" s="149" t="s">
        <v>382</v>
      </c>
      <c r="B29" s="149">
        <v>0</v>
      </c>
      <c r="C29" s="208">
        <v>1</v>
      </c>
      <c r="D29" s="208">
        <v>1</v>
      </c>
      <c r="E29" s="209">
        <v>66432150</v>
      </c>
      <c r="F29" s="208">
        <v>1</v>
      </c>
      <c r="G29" s="208">
        <v>1</v>
      </c>
      <c r="H29" s="208">
        <v>1</v>
      </c>
      <c r="I29" s="197"/>
      <c r="J29" s="208">
        <v>1</v>
      </c>
      <c r="K29" s="208">
        <v>1</v>
      </c>
      <c r="L29" s="208">
        <v>1</v>
      </c>
      <c r="M29" s="197"/>
      <c r="N29" s="208">
        <v>1</v>
      </c>
      <c r="O29" s="208">
        <v>1</v>
      </c>
      <c r="P29" s="208">
        <v>1</v>
      </c>
      <c r="Q29" s="197"/>
      <c r="R29" s="190">
        <v>1</v>
      </c>
      <c r="S29" s="210">
        <f t="shared" si="0"/>
        <v>66432150</v>
      </c>
      <c r="T29" s="189"/>
      <c r="U29" s="189"/>
      <c r="V29" s="189"/>
      <c r="W29" s="189"/>
      <c r="X29" s="189"/>
      <c r="Y29" s="151"/>
      <c r="Z29" s="151"/>
      <c r="AA29" s="151"/>
      <c r="AB29" s="151"/>
      <c r="AC29" s="151"/>
      <c r="AD29" s="151"/>
      <c r="AE29" s="151"/>
      <c r="AG29" s="149" t="s">
        <v>382</v>
      </c>
      <c r="AH29" s="149">
        <v>0</v>
      </c>
      <c r="AI29" s="149">
        <v>1</v>
      </c>
      <c r="AJ29" s="149">
        <v>1</v>
      </c>
      <c r="AK29" s="209">
        <v>3839360</v>
      </c>
      <c r="AL29" s="149">
        <v>1</v>
      </c>
      <c r="AM29" s="149">
        <v>1</v>
      </c>
      <c r="AN29" s="149"/>
      <c r="AO29" s="209">
        <v>62389755</v>
      </c>
      <c r="AP29" s="149">
        <v>1</v>
      </c>
      <c r="AQ29" s="149"/>
      <c r="AR29" s="149"/>
      <c r="AS29" s="197"/>
      <c r="AT29" s="149"/>
      <c r="AU29" s="149"/>
      <c r="AV29" s="149"/>
      <c r="AW29" s="197"/>
      <c r="AX29" s="190">
        <v>1</v>
      </c>
      <c r="AY29" s="210">
        <f t="shared" si="1"/>
        <v>66229115</v>
      </c>
      <c r="AZ29" s="151"/>
      <c r="BA29" s="151"/>
      <c r="BB29" s="151"/>
      <c r="BC29" s="151"/>
      <c r="BD29" s="151"/>
      <c r="BE29" s="151"/>
      <c r="BF29" s="151"/>
      <c r="BG29" s="151"/>
      <c r="BH29" s="151"/>
      <c r="BI29" s="151"/>
      <c r="BJ29" s="151"/>
      <c r="BK29" s="151"/>
    </row>
    <row r="30" spans="1:63" x14ac:dyDescent="0.25">
      <c r="A30" s="149" t="s">
        <v>383</v>
      </c>
      <c r="B30" s="149">
        <v>0</v>
      </c>
      <c r="C30" s="208">
        <v>1</v>
      </c>
      <c r="D30" s="208">
        <v>1</v>
      </c>
      <c r="E30" s="209">
        <v>66432150</v>
      </c>
      <c r="F30" s="208">
        <v>1</v>
      </c>
      <c r="G30" s="208">
        <v>1</v>
      </c>
      <c r="H30" s="208">
        <v>1</v>
      </c>
      <c r="I30" s="197"/>
      <c r="J30" s="208">
        <v>1</v>
      </c>
      <c r="K30" s="208">
        <v>1</v>
      </c>
      <c r="L30" s="208">
        <v>1</v>
      </c>
      <c r="M30" s="197"/>
      <c r="N30" s="208">
        <v>1</v>
      </c>
      <c r="O30" s="208">
        <v>1</v>
      </c>
      <c r="P30" s="208">
        <v>1</v>
      </c>
      <c r="Q30" s="197"/>
      <c r="R30" s="190">
        <v>1</v>
      </c>
      <c r="S30" s="210">
        <f t="shared" si="0"/>
        <v>66432150</v>
      </c>
      <c r="T30" s="189"/>
      <c r="U30" s="189"/>
      <c r="V30" s="189"/>
      <c r="W30" s="189"/>
      <c r="X30" s="189"/>
      <c r="Y30" s="151"/>
      <c r="Z30" s="151"/>
      <c r="AA30" s="151"/>
      <c r="AB30" s="151"/>
      <c r="AC30" s="151"/>
      <c r="AD30" s="151"/>
      <c r="AE30" s="151"/>
      <c r="AG30" s="149" t="s">
        <v>383</v>
      </c>
      <c r="AH30" s="149">
        <v>0</v>
      </c>
      <c r="AI30" s="149">
        <v>1</v>
      </c>
      <c r="AJ30" s="149">
        <v>1</v>
      </c>
      <c r="AK30" s="209">
        <v>67650360</v>
      </c>
      <c r="AL30" s="149">
        <v>1</v>
      </c>
      <c r="AM30" s="149">
        <v>1</v>
      </c>
      <c r="AN30" s="149"/>
      <c r="AO30" s="209">
        <v>-1421245</v>
      </c>
      <c r="AP30" s="149">
        <v>1</v>
      </c>
      <c r="AQ30" s="149"/>
      <c r="AR30" s="149"/>
      <c r="AS30" s="197"/>
      <c r="AT30" s="149"/>
      <c r="AU30" s="149"/>
      <c r="AV30" s="149"/>
      <c r="AW30" s="197"/>
      <c r="AX30" s="190">
        <v>1</v>
      </c>
      <c r="AY30" s="210">
        <f t="shared" si="1"/>
        <v>66229115</v>
      </c>
      <c r="AZ30" s="151"/>
      <c r="BA30" s="151"/>
      <c r="BB30" s="151"/>
      <c r="BC30" s="151"/>
      <c r="BD30" s="151"/>
      <c r="BE30" s="151"/>
      <c r="BF30" s="151"/>
      <c r="BG30" s="151"/>
      <c r="BH30" s="151"/>
      <c r="BI30" s="151"/>
      <c r="BJ30" s="151"/>
      <c r="BK30" s="151"/>
    </row>
    <row r="31" spans="1:63" x14ac:dyDescent="0.25">
      <c r="A31" s="149" t="s">
        <v>384</v>
      </c>
      <c r="B31" s="149">
        <v>0</v>
      </c>
      <c r="C31" s="208">
        <v>1</v>
      </c>
      <c r="D31" s="208">
        <v>1</v>
      </c>
      <c r="E31" s="209">
        <v>66432150</v>
      </c>
      <c r="F31" s="208">
        <v>1</v>
      </c>
      <c r="G31" s="208">
        <v>1</v>
      </c>
      <c r="H31" s="208">
        <v>1</v>
      </c>
      <c r="I31" s="197"/>
      <c r="J31" s="208">
        <v>1</v>
      </c>
      <c r="K31" s="208">
        <v>1</v>
      </c>
      <c r="L31" s="208">
        <v>1</v>
      </c>
      <c r="M31" s="197"/>
      <c r="N31" s="208">
        <v>1</v>
      </c>
      <c r="O31" s="208">
        <v>1</v>
      </c>
      <c r="P31" s="208">
        <v>1</v>
      </c>
      <c r="Q31" s="197"/>
      <c r="R31" s="190">
        <v>1</v>
      </c>
      <c r="S31" s="210">
        <f t="shared" si="0"/>
        <v>66432150</v>
      </c>
      <c r="T31" s="189"/>
      <c r="U31" s="189"/>
      <c r="V31" s="189"/>
      <c r="W31" s="189"/>
      <c r="X31" s="189"/>
      <c r="Y31" s="151"/>
      <c r="Z31" s="151"/>
      <c r="AA31" s="151"/>
      <c r="AB31" s="151"/>
      <c r="AC31" s="151"/>
      <c r="AD31" s="151"/>
      <c r="AE31" s="151"/>
      <c r="AG31" s="149" t="s">
        <v>384</v>
      </c>
      <c r="AH31" s="149">
        <v>0</v>
      </c>
      <c r="AI31" s="149">
        <v>1</v>
      </c>
      <c r="AJ31" s="149">
        <v>1</v>
      </c>
      <c r="AK31" s="209">
        <v>67650360</v>
      </c>
      <c r="AL31" s="149">
        <v>1</v>
      </c>
      <c r="AM31" s="149">
        <v>1</v>
      </c>
      <c r="AN31" s="149"/>
      <c r="AO31" s="209">
        <v>-1421245</v>
      </c>
      <c r="AP31" s="149">
        <v>1</v>
      </c>
      <c r="AQ31" s="149"/>
      <c r="AR31" s="149"/>
      <c r="AS31" s="197"/>
      <c r="AT31" s="149"/>
      <c r="AU31" s="149"/>
      <c r="AV31" s="149"/>
      <c r="AW31" s="197"/>
      <c r="AX31" s="190">
        <v>1</v>
      </c>
      <c r="AY31" s="210">
        <f t="shared" si="1"/>
        <v>66229115</v>
      </c>
      <c r="AZ31" s="151"/>
      <c r="BA31" s="151"/>
      <c r="BB31" s="151"/>
      <c r="BC31" s="151"/>
      <c r="BD31" s="151"/>
      <c r="BE31" s="151"/>
      <c r="BF31" s="151"/>
      <c r="BG31" s="151"/>
      <c r="BH31" s="151"/>
      <c r="BI31" s="151"/>
      <c r="BJ31" s="151"/>
      <c r="BK31" s="151"/>
    </row>
    <row r="32" spans="1:63" x14ac:dyDescent="0.25">
      <c r="A32" s="153" t="s">
        <v>385</v>
      </c>
      <c r="B32" s="150">
        <f>SUM(B11:B31)</f>
        <v>0</v>
      </c>
      <c r="C32" s="150">
        <f t="shared" ref="C32:AE32" si="2">SUM(C11:C31)</f>
        <v>20</v>
      </c>
      <c r="D32" s="150">
        <f t="shared" si="2"/>
        <v>20</v>
      </c>
      <c r="E32" s="210">
        <f>SUM(E11:E31)</f>
        <v>1328643000</v>
      </c>
      <c r="F32" s="150">
        <f t="shared" si="2"/>
        <v>20</v>
      </c>
      <c r="G32" s="150">
        <f t="shared" si="2"/>
        <v>20</v>
      </c>
      <c r="H32" s="150">
        <f t="shared" si="2"/>
        <v>20</v>
      </c>
      <c r="I32" s="198">
        <f>SUM(I11:I31)</f>
        <v>0</v>
      </c>
      <c r="J32" s="150">
        <f t="shared" si="2"/>
        <v>20</v>
      </c>
      <c r="K32" s="150">
        <f t="shared" si="2"/>
        <v>20</v>
      </c>
      <c r="L32" s="150">
        <f t="shared" si="2"/>
        <v>20</v>
      </c>
      <c r="M32" s="198">
        <f>SUM(M11:M31)</f>
        <v>0</v>
      </c>
      <c r="N32" s="150">
        <f t="shared" si="2"/>
        <v>20</v>
      </c>
      <c r="O32" s="150">
        <f t="shared" si="2"/>
        <v>20</v>
      </c>
      <c r="P32" s="150">
        <f t="shared" si="2"/>
        <v>20</v>
      </c>
      <c r="Q32" s="198">
        <f>SUM(Q11:Q31)</f>
        <v>0</v>
      </c>
      <c r="R32" s="150">
        <f t="shared" si="2"/>
        <v>20</v>
      </c>
      <c r="S32" s="210">
        <f t="shared" si="2"/>
        <v>1328643000</v>
      </c>
      <c r="T32" s="150">
        <f t="shared" si="2"/>
        <v>0</v>
      </c>
      <c r="U32" s="150">
        <f t="shared" si="2"/>
        <v>0</v>
      </c>
      <c r="V32" s="150">
        <f t="shared" si="2"/>
        <v>0</v>
      </c>
      <c r="W32" s="150">
        <f t="shared" si="2"/>
        <v>0</v>
      </c>
      <c r="X32" s="150">
        <f t="shared" si="2"/>
        <v>0</v>
      </c>
      <c r="Y32" s="150">
        <f t="shared" si="2"/>
        <v>0</v>
      </c>
      <c r="Z32" s="150">
        <f t="shared" si="2"/>
        <v>0</v>
      </c>
      <c r="AA32" s="150">
        <f t="shared" si="2"/>
        <v>0</v>
      </c>
      <c r="AB32" s="150">
        <f t="shared" si="2"/>
        <v>0</v>
      </c>
      <c r="AC32" s="150">
        <f t="shared" si="2"/>
        <v>0</v>
      </c>
      <c r="AD32" s="150">
        <f t="shared" si="2"/>
        <v>0</v>
      </c>
      <c r="AE32" s="150">
        <f t="shared" si="2"/>
        <v>0</v>
      </c>
      <c r="AG32" s="153" t="s">
        <v>385</v>
      </c>
      <c r="AH32" s="150">
        <f t="shared" ref="AH32:AW32" si="3">SUM(AH11:AH31)</f>
        <v>0</v>
      </c>
      <c r="AI32" s="150">
        <f t="shared" si="3"/>
        <v>20</v>
      </c>
      <c r="AJ32" s="150">
        <f t="shared" si="3"/>
        <v>20</v>
      </c>
      <c r="AK32" s="210">
        <f>SUM(AK11:AK31)</f>
        <v>1289196200</v>
      </c>
      <c r="AL32" s="150">
        <f t="shared" si="3"/>
        <v>20</v>
      </c>
      <c r="AM32" s="150">
        <f t="shared" si="3"/>
        <v>20</v>
      </c>
      <c r="AN32" s="150">
        <f t="shared" si="3"/>
        <v>0</v>
      </c>
      <c r="AO32" s="198">
        <f t="shared" si="3"/>
        <v>35386100</v>
      </c>
      <c r="AP32" s="150">
        <f t="shared" si="3"/>
        <v>20</v>
      </c>
      <c r="AQ32" s="150">
        <f t="shared" si="3"/>
        <v>0</v>
      </c>
      <c r="AR32" s="150">
        <f t="shared" si="3"/>
        <v>0</v>
      </c>
      <c r="AS32" s="198">
        <f t="shared" si="3"/>
        <v>0</v>
      </c>
      <c r="AT32" s="150">
        <f t="shared" si="3"/>
        <v>0</v>
      </c>
      <c r="AU32" s="150">
        <f t="shared" si="3"/>
        <v>0</v>
      </c>
      <c r="AV32" s="150">
        <f t="shared" si="3"/>
        <v>0</v>
      </c>
      <c r="AW32" s="198">
        <f t="shared" si="3"/>
        <v>0</v>
      </c>
      <c r="AX32" s="191">
        <f t="shared" ref="AX32:BK32" si="4">SUM(AX11:AX31)</f>
        <v>20</v>
      </c>
      <c r="AY32" s="210">
        <f t="shared" si="4"/>
        <v>1324582300</v>
      </c>
      <c r="AZ32" s="150">
        <f t="shared" si="4"/>
        <v>0</v>
      </c>
      <c r="BA32" s="150">
        <f t="shared" si="4"/>
        <v>0</v>
      </c>
      <c r="BB32" s="150">
        <f t="shared" si="4"/>
        <v>0</v>
      </c>
      <c r="BC32" s="150">
        <f t="shared" si="4"/>
        <v>0</v>
      </c>
      <c r="BD32" s="150">
        <f t="shared" si="4"/>
        <v>0</v>
      </c>
      <c r="BE32" s="150">
        <f t="shared" si="4"/>
        <v>0</v>
      </c>
      <c r="BF32" s="150">
        <f t="shared" si="4"/>
        <v>0</v>
      </c>
      <c r="BG32" s="150">
        <f t="shared" si="4"/>
        <v>0</v>
      </c>
      <c r="BH32" s="150">
        <f t="shared" si="4"/>
        <v>0</v>
      </c>
      <c r="BI32" s="150">
        <f t="shared" si="4"/>
        <v>0</v>
      </c>
      <c r="BJ32" s="150">
        <f t="shared" si="4"/>
        <v>0</v>
      </c>
      <c r="BK32" s="150">
        <f t="shared" si="4"/>
        <v>0</v>
      </c>
    </row>
    <row r="33" spans="1:63" x14ac:dyDescent="0.25">
      <c r="AK33" s="251"/>
      <c r="AL33" s="248">
        <f>+AY32-AK33</f>
        <v>1324582300</v>
      </c>
    </row>
    <row r="34" spans="1:63" x14ac:dyDescent="0.25">
      <c r="AO34" s="249"/>
      <c r="AP34" s="249"/>
    </row>
    <row r="35" spans="1:63" ht="30" customHeight="1" x14ac:dyDescent="0.25">
      <c r="A35" s="623" t="s">
        <v>346</v>
      </c>
      <c r="B35" s="192" t="s">
        <v>30</v>
      </c>
      <c r="C35" s="192" t="s">
        <v>31</v>
      </c>
      <c r="D35" s="625" t="s">
        <v>32</v>
      </c>
      <c r="E35" s="626"/>
      <c r="F35" s="192" t="s">
        <v>33</v>
      </c>
      <c r="G35" s="192" t="s">
        <v>8</v>
      </c>
      <c r="H35" s="625" t="s">
        <v>34</v>
      </c>
      <c r="I35" s="626"/>
      <c r="J35" s="192" t="s">
        <v>35</v>
      </c>
      <c r="K35" s="192" t="s">
        <v>36</v>
      </c>
      <c r="L35" s="625" t="s">
        <v>37</v>
      </c>
      <c r="M35" s="626"/>
      <c r="N35" s="192" t="s">
        <v>38</v>
      </c>
      <c r="O35" s="192" t="s">
        <v>39</v>
      </c>
      <c r="P35" s="625" t="s">
        <v>40</v>
      </c>
      <c r="Q35" s="626"/>
      <c r="R35" s="625" t="s">
        <v>347</v>
      </c>
      <c r="S35" s="626"/>
      <c r="T35" s="625" t="s">
        <v>348</v>
      </c>
      <c r="U35" s="628"/>
      <c r="V35" s="628"/>
      <c r="W35" s="628"/>
      <c r="X35" s="628"/>
      <c r="Y35" s="626"/>
      <c r="Z35" s="625" t="s">
        <v>349</v>
      </c>
      <c r="AA35" s="628"/>
      <c r="AB35" s="628"/>
      <c r="AC35" s="628"/>
      <c r="AD35" s="628"/>
      <c r="AE35" s="626"/>
      <c r="AG35" s="623" t="s">
        <v>346</v>
      </c>
      <c r="AH35" s="192" t="s">
        <v>30</v>
      </c>
      <c r="AI35" s="192" t="s">
        <v>31</v>
      </c>
      <c r="AJ35" s="625" t="s">
        <v>32</v>
      </c>
      <c r="AK35" s="626"/>
      <c r="AL35" s="192" t="s">
        <v>33</v>
      </c>
      <c r="AM35" s="192" t="s">
        <v>8</v>
      </c>
      <c r="AN35" s="625" t="s">
        <v>34</v>
      </c>
      <c r="AO35" s="626"/>
      <c r="AP35" s="192" t="s">
        <v>35</v>
      </c>
      <c r="AQ35" s="192" t="s">
        <v>36</v>
      </c>
      <c r="AR35" s="625" t="s">
        <v>37</v>
      </c>
      <c r="AS35" s="626"/>
      <c r="AT35" s="192" t="s">
        <v>38</v>
      </c>
      <c r="AU35" s="192" t="s">
        <v>39</v>
      </c>
      <c r="AV35" s="625" t="s">
        <v>40</v>
      </c>
      <c r="AW35" s="626"/>
      <c r="AX35" s="625" t="s">
        <v>347</v>
      </c>
      <c r="AY35" s="626"/>
      <c r="AZ35" s="625" t="s">
        <v>348</v>
      </c>
      <c r="BA35" s="628"/>
      <c r="BB35" s="628"/>
      <c r="BC35" s="628"/>
      <c r="BD35" s="628"/>
      <c r="BE35" s="626"/>
      <c r="BF35" s="625" t="s">
        <v>349</v>
      </c>
      <c r="BG35" s="628"/>
      <c r="BH35" s="628"/>
      <c r="BI35" s="628"/>
      <c r="BJ35" s="628"/>
      <c r="BK35" s="626"/>
    </row>
    <row r="36" spans="1:63" ht="36" customHeight="1" x14ac:dyDescent="0.25">
      <c r="A36" s="624"/>
      <c r="B36" s="119" t="s">
        <v>350</v>
      </c>
      <c r="C36" s="119" t="s">
        <v>350</v>
      </c>
      <c r="D36" s="119" t="s">
        <v>350</v>
      </c>
      <c r="E36" s="119" t="s">
        <v>351</v>
      </c>
      <c r="F36" s="119" t="s">
        <v>350</v>
      </c>
      <c r="G36" s="119" t="s">
        <v>350</v>
      </c>
      <c r="H36" s="119" t="s">
        <v>350</v>
      </c>
      <c r="I36" s="119" t="s">
        <v>351</v>
      </c>
      <c r="J36" s="119" t="s">
        <v>350</v>
      </c>
      <c r="K36" s="119" t="s">
        <v>350</v>
      </c>
      <c r="L36" s="119" t="s">
        <v>350</v>
      </c>
      <c r="M36" s="119" t="s">
        <v>351</v>
      </c>
      <c r="N36" s="119" t="s">
        <v>350</v>
      </c>
      <c r="O36" s="119" t="s">
        <v>350</v>
      </c>
      <c r="P36" s="119" t="s">
        <v>350</v>
      </c>
      <c r="Q36" s="119" t="s">
        <v>351</v>
      </c>
      <c r="R36" s="119" t="s">
        <v>350</v>
      </c>
      <c r="S36" s="119" t="s">
        <v>351</v>
      </c>
      <c r="T36" s="187" t="s">
        <v>352</v>
      </c>
      <c r="U36" s="187" t="s">
        <v>353</v>
      </c>
      <c r="V36" s="187" t="s">
        <v>354</v>
      </c>
      <c r="W36" s="187" t="s">
        <v>355</v>
      </c>
      <c r="X36" s="188" t="s">
        <v>356</v>
      </c>
      <c r="Y36" s="187" t="s">
        <v>357</v>
      </c>
      <c r="Z36" s="119" t="s">
        <v>358</v>
      </c>
      <c r="AA36" s="148" t="s">
        <v>359</v>
      </c>
      <c r="AB36" s="119" t="s">
        <v>360</v>
      </c>
      <c r="AC36" s="119" t="s">
        <v>361</v>
      </c>
      <c r="AD36" s="119" t="s">
        <v>362</v>
      </c>
      <c r="AE36" s="119" t="s">
        <v>363</v>
      </c>
      <c r="AG36" s="624"/>
      <c r="AH36" s="119" t="s">
        <v>350</v>
      </c>
      <c r="AI36" s="119" t="s">
        <v>350</v>
      </c>
      <c r="AJ36" s="119" t="s">
        <v>350</v>
      </c>
      <c r="AK36" s="119" t="s">
        <v>351</v>
      </c>
      <c r="AL36" s="119" t="s">
        <v>350</v>
      </c>
      <c r="AM36" s="119" t="s">
        <v>350</v>
      </c>
      <c r="AN36" s="119" t="s">
        <v>350</v>
      </c>
      <c r="AO36" s="119" t="s">
        <v>351</v>
      </c>
      <c r="AP36" s="119" t="s">
        <v>350</v>
      </c>
      <c r="AQ36" s="119" t="s">
        <v>350</v>
      </c>
      <c r="AR36" s="119" t="s">
        <v>350</v>
      </c>
      <c r="AS36" s="119" t="s">
        <v>351</v>
      </c>
      <c r="AT36" s="119" t="s">
        <v>350</v>
      </c>
      <c r="AU36" s="119" t="s">
        <v>350</v>
      </c>
      <c r="AV36" s="119" t="s">
        <v>350</v>
      </c>
      <c r="AW36" s="119" t="s">
        <v>351</v>
      </c>
      <c r="AX36" s="119" t="s">
        <v>350</v>
      </c>
      <c r="AY36" s="119" t="s">
        <v>351</v>
      </c>
      <c r="AZ36" s="187" t="s">
        <v>352</v>
      </c>
      <c r="BA36" s="187" t="s">
        <v>353</v>
      </c>
      <c r="BB36" s="187" t="s">
        <v>354</v>
      </c>
      <c r="BC36" s="187" t="s">
        <v>355</v>
      </c>
      <c r="BD36" s="188" t="s">
        <v>356</v>
      </c>
      <c r="BE36" s="187" t="s">
        <v>357</v>
      </c>
      <c r="BF36" s="185" t="s">
        <v>358</v>
      </c>
      <c r="BG36" s="186" t="s">
        <v>359</v>
      </c>
      <c r="BH36" s="185" t="s">
        <v>360</v>
      </c>
      <c r="BI36" s="185" t="s">
        <v>361</v>
      </c>
      <c r="BJ36" s="185" t="s">
        <v>362</v>
      </c>
      <c r="BK36" s="185" t="s">
        <v>363</v>
      </c>
    </row>
    <row r="37" spans="1:63" x14ac:dyDescent="0.25">
      <c r="A37" s="149" t="s">
        <v>364</v>
      </c>
      <c r="B37" s="149"/>
      <c r="C37" s="149"/>
      <c r="D37" s="149"/>
      <c r="E37" s="197"/>
      <c r="F37" s="149"/>
      <c r="G37" s="149"/>
      <c r="H37" s="149"/>
      <c r="I37" s="197"/>
      <c r="J37" s="149"/>
      <c r="K37" s="149"/>
      <c r="L37" s="149"/>
      <c r="M37" s="197"/>
      <c r="N37" s="149"/>
      <c r="O37" s="149"/>
      <c r="P37" s="149"/>
      <c r="Q37" s="197"/>
      <c r="R37" s="190">
        <f t="shared" ref="R37:R57" si="5">B37+C37+D37+F37+G37+H37+J37+K37+L37+N37+O37+P37</f>
        <v>0</v>
      </c>
      <c r="S37" s="156">
        <f>+E37+I37+M37+Q37</f>
        <v>0</v>
      </c>
      <c r="T37" s="189"/>
      <c r="U37" s="189"/>
      <c r="V37" s="189"/>
      <c r="W37" s="189"/>
      <c r="X37" s="189"/>
      <c r="Y37" s="151"/>
      <c r="Z37" s="151"/>
      <c r="AA37" s="151"/>
      <c r="AB37" s="151"/>
      <c r="AC37" s="151"/>
      <c r="AD37" s="151"/>
      <c r="AE37" s="152"/>
      <c r="AG37" s="149" t="s">
        <v>364</v>
      </c>
      <c r="AH37" s="149"/>
      <c r="AI37" s="149"/>
      <c r="AJ37" s="149"/>
      <c r="AK37" s="197"/>
      <c r="AL37" s="149"/>
      <c r="AM37" s="149"/>
      <c r="AN37" s="149"/>
      <c r="AO37" s="197"/>
      <c r="AP37" s="149"/>
      <c r="AQ37" s="149"/>
      <c r="AR37" s="149"/>
      <c r="AS37" s="197"/>
      <c r="AT37" s="149"/>
      <c r="AU37" s="149"/>
      <c r="AV37" s="149"/>
      <c r="AW37" s="197"/>
      <c r="AX37" s="190">
        <f t="shared" ref="AX37:AX57" si="6">AH37+AI37+AJ37+AL37+AM37+AN37+AP37+AQ37+AR37+AT37+AU37+AV37</f>
        <v>0</v>
      </c>
      <c r="AY37" s="156">
        <f>+AK37+AO37+AS37+AW37</f>
        <v>0</v>
      </c>
      <c r="AZ37" s="151"/>
      <c r="BA37" s="151"/>
      <c r="BB37" s="151"/>
      <c r="BC37" s="151"/>
      <c r="BD37" s="151"/>
      <c r="BE37" s="151"/>
      <c r="BF37" s="151"/>
      <c r="BG37" s="151"/>
      <c r="BH37" s="151"/>
      <c r="BI37" s="151"/>
      <c r="BJ37" s="151"/>
      <c r="BK37" s="152"/>
    </row>
    <row r="38" spans="1:63" x14ac:dyDescent="0.25">
      <c r="A38" s="149" t="s">
        <v>365</v>
      </c>
      <c r="B38" s="149"/>
      <c r="C38" s="149"/>
      <c r="D38" s="149"/>
      <c r="E38" s="197"/>
      <c r="F38" s="149"/>
      <c r="G38" s="149"/>
      <c r="H38" s="149"/>
      <c r="I38" s="197"/>
      <c r="J38" s="149"/>
      <c r="K38" s="149"/>
      <c r="L38" s="149"/>
      <c r="M38" s="197"/>
      <c r="N38" s="149"/>
      <c r="O38" s="149"/>
      <c r="P38" s="149"/>
      <c r="Q38" s="197"/>
      <c r="R38" s="190">
        <f t="shared" si="5"/>
        <v>0</v>
      </c>
      <c r="S38" s="156">
        <f t="shared" ref="S38:S57" si="7">+E38+I38+M38+Q38</f>
        <v>0</v>
      </c>
      <c r="T38" s="189"/>
      <c r="U38" s="189"/>
      <c r="V38" s="189"/>
      <c r="W38" s="189"/>
      <c r="X38" s="189"/>
      <c r="Y38" s="151"/>
      <c r="Z38" s="151"/>
      <c r="AA38" s="151"/>
      <c r="AB38" s="151"/>
      <c r="AC38" s="151"/>
      <c r="AD38" s="151"/>
      <c r="AE38" s="151"/>
      <c r="AG38" s="149" t="s">
        <v>365</v>
      </c>
      <c r="AH38" s="149"/>
      <c r="AI38" s="149"/>
      <c r="AJ38" s="149"/>
      <c r="AK38" s="197"/>
      <c r="AL38" s="149"/>
      <c r="AM38" s="149"/>
      <c r="AN38" s="149"/>
      <c r="AO38" s="197"/>
      <c r="AP38" s="149"/>
      <c r="AQ38" s="149"/>
      <c r="AR38" s="149"/>
      <c r="AS38" s="197"/>
      <c r="AT38" s="149"/>
      <c r="AU38" s="149"/>
      <c r="AV38" s="149"/>
      <c r="AW38" s="197"/>
      <c r="AX38" s="190">
        <f t="shared" si="6"/>
        <v>0</v>
      </c>
      <c r="AY38" s="156">
        <f t="shared" ref="AY38:AY57" si="8">+AK38+AO38+AS38+AW38</f>
        <v>0</v>
      </c>
      <c r="AZ38" s="151"/>
      <c r="BA38" s="151"/>
      <c r="BB38" s="151"/>
      <c r="BC38" s="151"/>
      <c r="BD38" s="151"/>
      <c r="BE38" s="151"/>
      <c r="BF38" s="151"/>
      <c r="BG38" s="151"/>
      <c r="BH38" s="151"/>
      <c r="BI38" s="151"/>
      <c r="BJ38" s="151"/>
      <c r="BK38" s="151"/>
    </row>
    <row r="39" spans="1:63" x14ac:dyDescent="0.25">
      <c r="A39" s="149" t="s">
        <v>366</v>
      </c>
      <c r="B39" s="149"/>
      <c r="C39" s="149"/>
      <c r="D39" s="149"/>
      <c r="E39" s="197"/>
      <c r="F39" s="149"/>
      <c r="G39" s="149"/>
      <c r="H39" s="149"/>
      <c r="I39" s="197"/>
      <c r="J39" s="149"/>
      <c r="K39" s="149"/>
      <c r="L39" s="149"/>
      <c r="M39" s="197"/>
      <c r="N39" s="149"/>
      <c r="O39" s="149"/>
      <c r="P39" s="149"/>
      <c r="Q39" s="197"/>
      <c r="R39" s="190">
        <f t="shared" si="5"/>
        <v>0</v>
      </c>
      <c r="S39" s="156">
        <f t="shared" si="7"/>
        <v>0</v>
      </c>
      <c r="T39" s="189"/>
      <c r="U39" s="189"/>
      <c r="V39" s="189"/>
      <c r="W39" s="189"/>
      <c r="X39" s="189"/>
      <c r="Y39" s="151"/>
      <c r="Z39" s="151"/>
      <c r="AA39" s="151"/>
      <c r="AB39" s="151"/>
      <c r="AC39" s="151"/>
      <c r="AD39" s="151"/>
      <c r="AE39" s="151"/>
      <c r="AG39" s="149" t="s">
        <v>366</v>
      </c>
      <c r="AH39" s="149"/>
      <c r="AI39" s="149"/>
      <c r="AJ39" s="149"/>
      <c r="AK39" s="197"/>
      <c r="AL39" s="149"/>
      <c r="AM39" s="149"/>
      <c r="AN39" s="149"/>
      <c r="AO39" s="197"/>
      <c r="AP39" s="149"/>
      <c r="AQ39" s="149"/>
      <c r="AR39" s="149"/>
      <c r="AS39" s="197"/>
      <c r="AT39" s="149"/>
      <c r="AU39" s="149"/>
      <c r="AV39" s="149"/>
      <c r="AW39" s="197"/>
      <c r="AX39" s="190">
        <f t="shared" si="6"/>
        <v>0</v>
      </c>
      <c r="AY39" s="156">
        <f t="shared" si="8"/>
        <v>0</v>
      </c>
      <c r="AZ39" s="151"/>
      <c r="BA39" s="151"/>
      <c r="BB39" s="151"/>
      <c r="BC39" s="151"/>
      <c r="BD39" s="151"/>
      <c r="BE39" s="151"/>
      <c r="BF39" s="151"/>
      <c r="BG39" s="151"/>
      <c r="BH39" s="151"/>
      <c r="BI39" s="151"/>
      <c r="BJ39" s="151"/>
      <c r="BK39" s="151"/>
    </row>
    <row r="40" spans="1:63" x14ac:dyDescent="0.25">
      <c r="A40" s="149" t="s">
        <v>367</v>
      </c>
      <c r="B40" s="149"/>
      <c r="C40" s="149"/>
      <c r="D40" s="149"/>
      <c r="E40" s="197"/>
      <c r="F40" s="149"/>
      <c r="G40" s="149"/>
      <c r="H40" s="149"/>
      <c r="I40" s="197"/>
      <c r="J40" s="149"/>
      <c r="K40" s="149"/>
      <c r="L40" s="149"/>
      <c r="M40" s="197"/>
      <c r="N40" s="149"/>
      <c r="O40" s="149"/>
      <c r="P40" s="149"/>
      <c r="Q40" s="197"/>
      <c r="R40" s="190">
        <f t="shared" si="5"/>
        <v>0</v>
      </c>
      <c r="S40" s="156">
        <f t="shared" si="7"/>
        <v>0</v>
      </c>
      <c r="T40" s="189"/>
      <c r="U40" s="189"/>
      <c r="V40" s="189"/>
      <c r="W40" s="189"/>
      <c r="X40" s="189"/>
      <c r="Y40" s="151"/>
      <c r="Z40" s="151"/>
      <c r="AA40" s="151"/>
      <c r="AB40" s="151"/>
      <c r="AC40" s="151"/>
      <c r="AD40" s="151"/>
      <c r="AE40" s="151"/>
      <c r="AG40" s="149" t="s">
        <v>367</v>
      </c>
      <c r="AH40" s="149"/>
      <c r="AI40" s="149"/>
      <c r="AJ40" s="149"/>
      <c r="AK40" s="197"/>
      <c r="AL40" s="149"/>
      <c r="AM40" s="149"/>
      <c r="AN40" s="149"/>
      <c r="AO40" s="197"/>
      <c r="AP40" s="149"/>
      <c r="AQ40" s="149"/>
      <c r="AR40" s="149"/>
      <c r="AS40" s="197"/>
      <c r="AT40" s="149"/>
      <c r="AU40" s="149"/>
      <c r="AV40" s="149"/>
      <c r="AW40" s="197"/>
      <c r="AX40" s="190">
        <f t="shared" si="6"/>
        <v>0</v>
      </c>
      <c r="AY40" s="156">
        <f t="shared" si="8"/>
        <v>0</v>
      </c>
      <c r="AZ40" s="151"/>
      <c r="BA40" s="151"/>
      <c r="BB40" s="151"/>
      <c r="BC40" s="151"/>
      <c r="BD40" s="151"/>
      <c r="BE40" s="151"/>
      <c r="BF40" s="151"/>
      <c r="BG40" s="151"/>
      <c r="BH40" s="151"/>
      <c r="BI40" s="151"/>
      <c r="BJ40" s="151"/>
      <c r="BK40" s="151"/>
    </row>
    <row r="41" spans="1:63" x14ac:dyDescent="0.25">
      <c r="A41" s="149" t="s">
        <v>368</v>
      </c>
      <c r="B41" s="149"/>
      <c r="C41" s="149"/>
      <c r="D41" s="149"/>
      <c r="E41" s="197"/>
      <c r="F41" s="149"/>
      <c r="G41" s="149"/>
      <c r="H41" s="149"/>
      <c r="I41" s="197"/>
      <c r="J41" s="149"/>
      <c r="K41" s="149"/>
      <c r="L41" s="149"/>
      <c r="M41" s="197"/>
      <c r="N41" s="149"/>
      <c r="O41" s="149"/>
      <c r="P41" s="149"/>
      <c r="Q41" s="197"/>
      <c r="R41" s="190">
        <f t="shared" si="5"/>
        <v>0</v>
      </c>
      <c r="S41" s="156">
        <f t="shared" si="7"/>
        <v>0</v>
      </c>
      <c r="T41" s="189"/>
      <c r="U41" s="189"/>
      <c r="V41" s="189"/>
      <c r="W41" s="189"/>
      <c r="X41" s="189"/>
      <c r="Y41" s="151"/>
      <c r="Z41" s="151"/>
      <c r="AA41" s="151"/>
      <c r="AB41" s="151"/>
      <c r="AC41" s="151"/>
      <c r="AD41" s="151"/>
      <c r="AE41" s="151"/>
      <c r="AG41" s="149" t="s">
        <v>368</v>
      </c>
      <c r="AH41" s="149"/>
      <c r="AI41" s="149"/>
      <c r="AJ41" s="149"/>
      <c r="AK41" s="197"/>
      <c r="AL41" s="149"/>
      <c r="AM41" s="149"/>
      <c r="AN41" s="149"/>
      <c r="AO41" s="197"/>
      <c r="AP41" s="149"/>
      <c r="AQ41" s="149"/>
      <c r="AR41" s="149"/>
      <c r="AS41" s="197"/>
      <c r="AT41" s="149"/>
      <c r="AU41" s="149"/>
      <c r="AV41" s="149"/>
      <c r="AW41" s="197"/>
      <c r="AX41" s="190">
        <f t="shared" si="6"/>
        <v>0</v>
      </c>
      <c r="AY41" s="156">
        <f t="shared" si="8"/>
        <v>0</v>
      </c>
      <c r="AZ41" s="151"/>
      <c r="BA41" s="151"/>
      <c r="BB41" s="151"/>
      <c r="BC41" s="151"/>
      <c r="BD41" s="151"/>
      <c r="BE41" s="151"/>
      <c r="BF41" s="151"/>
      <c r="BG41" s="151"/>
      <c r="BH41" s="151"/>
      <c r="BI41" s="151"/>
      <c r="BJ41" s="151"/>
      <c r="BK41" s="151"/>
    </row>
    <row r="42" spans="1:63" x14ac:dyDescent="0.25">
      <c r="A42" s="149" t="s">
        <v>369</v>
      </c>
      <c r="B42" s="149"/>
      <c r="C42" s="149"/>
      <c r="D42" s="149"/>
      <c r="E42" s="197"/>
      <c r="F42" s="149"/>
      <c r="G42" s="149"/>
      <c r="H42" s="149"/>
      <c r="I42" s="197"/>
      <c r="J42" s="149"/>
      <c r="K42" s="149"/>
      <c r="L42" s="149"/>
      <c r="M42" s="197"/>
      <c r="N42" s="149"/>
      <c r="O42" s="149"/>
      <c r="P42" s="149"/>
      <c r="Q42" s="197"/>
      <c r="R42" s="190">
        <f t="shared" si="5"/>
        <v>0</v>
      </c>
      <c r="S42" s="156">
        <f t="shared" si="7"/>
        <v>0</v>
      </c>
      <c r="T42" s="189"/>
      <c r="U42" s="189"/>
      <c r="V42" s="189"/>
      <c r="W42" s="189"/>
      <c r="X42" s="189"/>
      <c r="Y42" s="151"/>
      <c r="Z42" s="151"/>
      <c r="AA42" s="151"/>
      <c r="AB42" s="151"/>
      <c r="AC42" s="151"/>
      <c r="AD42" s="151"/>
      <c r="AE42" s="151"/>
      <c r="AG42" s="149" t="s">
        <v>369</v>
      </c>
      <c r="AH42" s="149"/>
      <c r="AI42" s="149"/>
      <c r="AJ42" s="149"/>
      <c r="AK42" s="197"/>
      <c r="AL42" s="149"/>
      <c r="AM42" s="149"/>
      <c r="AN42" s="149"/>
      <c r="AO42" s="197"/>
      <c r="AP42" s="149"/>
      <c r="AQ42" s="149"/>
      <c r="AR42" s="149"/>
      <c r="AS42" s="197"/>
      <c r="AT42" s="149"/>
      <c r="AU42" s="149"/>
      <c r="AV42" s="149"/>
      <c r="AW42" s="197"/>
      <c r="AX42" s="190">
        <f t="shared" si="6"/>
        <v>0</v>
      </c>
      <c r="AY42" s="156">
        <f t="shared" si="8"/>
        <v>0</v>
      </c>
      <c r="AZ42" s="151"/>
      <c r="BA42" s="151"/>
      <c r="BB42" s="151"/>
      <c r="BC42" s="151"/>
      <c r="BD42" s="151"/>
      <c r="BE42" s="151"/>
      <c r="BF42" s="151"/>
      <c r="BG42" s="151"/>
      <c r="BH42" s="151"/>
      <c r="BI42" s="151"/>
      <c r="BJ42" s="151"/>
      <c r="BK42" s="151"/>
    </row>
    <row r="43" spans="1:63" x14ac:dyDescent="0.25">
      <c r="A43" s="149" t="s">
        <v>370</v>
      </c>
      <c r="B43" s="149"/>
      <c r="C43" s="149"/>
      <c r="D43" s="149"/>
      <c r="E43" s="197"/>
      <c r="F43" s="149"/>
      <c r="G43" s="149"/>
      <c r="H43" s="149"/>
      <c r="I43" s="197"/>
      <c r="J43" s="149"/>
      <c r="K43" s="149"/>
      <c r="L43" s="149"/>
      <c r="M43" s="197"/>
      <c r="N43" s="149"/>
      <c r="O43" s="149"/>
      <c r="P43" s="149"/>
      <c r="Q43" s="197"/>
      <c r="R43" s="190">
        <f t="shared" si="5"/>
        <v>0</v>
      </c>
      <c r="S43" s="156">
        <f t="shared" si="7"/>
        <v>0</v>
      </c>
      <c r="T43" s="189"/>
      <c r="U43" s="189"/>
      <c r="V43" s="189"/>
      <c r="W43" s="189"/>
      <c r="X43" s="189"/>
      <c r="Y43" s="151"/>
      <c r="Z43" s="151"/>
      <c r="AA43" s="151"/>
      <c r="AB43" s="151"/>
      <c r="AC43" s="151"/>
      <c r="AD43" s="151"/>
      <c r="AE43" s="151"/>
      <c r="AG43" s="149" t="s">
        <v>370</v>
      </c>
      <c r="AH43" s="149"/>
      <c r="AI43" s="149"/>
      <c r="AJ43" s="149"/>
      <c r="AK43" s="197"/>
      <c r="AL43" s="149"/>
      <c r="AM43" s="149"/>
      <c r="AN43" s="149"/>
      <c r="AO43" s="197"/>
      <c r="AP43" s="149"/>
      <c r="AQ43" s="149"/>
      <c r="AR43" s="149"/>
      <c r="AS43" s="197"/>
      <c r="AT43" s="149"/>
      <c r="AU43" s="149"/>
      <c r="AV43" s="149"/>
      <c r="AW43" s="197"/>
      <c r="AX43" s="190">
        <f t="shared" si="6"/>
        <v>0</v>
      </c>
      <c r="AY43" s="156">
        <f t="shared" si="8"/>
        <v>0</v>
      </c>
      <c r="AZ43" s="151"/>
      <c r="BA43" s="151"/>
      <c r="BB43" s="151"/>
      <c r="BC43" s="151"/>
      <c r="BD43" s="151"/>
      <c r="BE43" s="151"/>
      <c r="BF43" s="151"/>
      <c r="BG43" s="151"/>
      <c r="BH43" s="151"/>
      <c r="BI43" s="151"/>
      <c r="BJ43" s="151"/>
      <c r="BK43" s="151"/>
    </row>
    <row r="44" spans="1:63" x14ac:dyDescent="0.25">
      <c r="A44" s="149" t="s">
        <v>371</v>
      </c>
      <c r="B44" s="149"/>
      <c r="C44" s="149"/>
      <c r="D44" s="149"/>
      <c r="E44" s="197"/>
      <c r="F44" s="149"/>
      <c r="G44" s="149"/>
      <c r="H44" s="149"/>
      <c r="I44" s="197"/>
      <c r="J44" s="149"/>
      <c r="K44" s="149"/>
      <c r="L44" s="149"/>
      <c r="M44" s="197"/>
      <c r="N44" s="149"/>
      <c r="O44" s="149"/>
      <c r="P44" s="149"/>
      <c r="Q44" s="197"/>
      <c r="R44" s="190">
        <f t="shared" si="5"/>
        <v>0</v>
      </c>
      <c r="S44" s="156">
        <f t="shared" si="7"/>
        <v>0</v>
      </c>
      <c r="T44" s="189"/>
      <c r="U44" s="189"/>
      <c r="V44" s="189"/>
      <c r="W44" s="189"/>
      <c r="X44" s="189"/>
      <c r="Y44" s="151"/>
      <c r="Z44" s="151"/>
      <c r="AA44" s="151"/>
      <c r="AB44" s="151"/>
      <c r="AC44" s="151"/>
      <c r="AD44" s="151"/>
      <c r="AE44" s="151"/>
      <c r="AG44" s="149" t="s">
        <v>371</v>
      </c>
      <c r="AH44" s="149"/>
      <c r="AI44" s="149"/>
      <c r="AJ44" s="149"/>
      <c r="AK44" s="197"/>
      <c r="AL44" s="149"/>
      <c r="AM44" s="149"/>
      <c r="AN44" s="149"/>
      <c r="AO44" s="197"/>
      <c r="AP44" s="149"/>
      <c r="AQ44" s="149"/>
      <c r="AR44" s="149"/>
      <c r="AS44" s="197"/>
      <c r="AT44" s="149"/>
      <c r="AU44" s="149"/>
      <c r="AV44" s="149"/>
      <c r="AW44" s="197"/>
      <c r="AX44" s="190">
        <f t="shared" si="6"/>
        <v>0</v>
      </c>
      <c r="AY44" s="156">
        <f t="shared" si="8"/>
        <v>0</v>
      </c>
      <c r="AZ44" s="151"/>
      <c r="BA44" s="151"/>
      <c r="BB44" s="151"/>
      <c r="BC44" s="151"/>
      <c r="BD44" s="151"/>
      <c r="BE44" s="151"/>
      <c r="BF44" s="151"/>
      <c r="BG44" s="151"/>
      <c r="BH44" s="151"/>
      <c r="BI44" s="151"/>
      <c r="BJ44" s="151"/>
      <c r="BK44" s="151"/>
    </row>
    <row r="45" spans="1:63" x14ac:dyDescent="0.25">
      <c r="A45" s="149" t="s">
        <v>372</v>
      </c>
      <c r="B45" s="149"/>
      <c r="C45" s="149"/>
      <c r="D45" s="149"/>
      <c r="E45" s="197"/>
      <c r="F45" s="149"/>
      <c r="G45" s="149"/>
      <c r="H45" s="149"/>
      <c r="I45" s="197"/>
      <c r="J45" s="149"/>
      <c r="K45" s="149"/>
      <c r="L45" s="149"/>
      <c r="M45" s="197"/>
      <c r="N45" s="149"/>
      <c r="O45" s="149"/>
      <c r="P45" s="149"/>
      <c r="Q45" s="197"/>
      <c r="R45" s="190">
        <f t="shared" si="5"/>
        <v>0</v>
      </c>
      <c r="S45" s="156">
        <f t="shared" si="7"/>
        <v>0</v>
      </c>
      <c r="T45" s="189"/>
      <c r="U45" s="189"/>
      <c r="V45" s="189"/>
      <c r="W45" s="189"/>
      <c r="X45" s="189"/>
      <c r="Y45" s="151"/>
      <c r="Z45" s="151"/>
      <c r="AA45" s="151"/>
      <c r="AB45" s="151"/>
      <c r="AC45" s="151"/>
      <c r="AD45" s="151"/>
      <c r="AE45" s="151"/>
      <c r="AG45" s="149" t="s">
        <v>372</v>
      </c>
      <c r="AH45" s="149"/>
      <c r="AI45" s="149"/>
      <c r="AJ45" s="149"/>
      <c r="AK45" s="197"/>
      <c r="AL45" s="149"/>
      <c r="AM45" s="149"/>
      <c r="AN45" s="149"/>
      <c r="AO45" s="197"/>
      <c r="AP45" s="149"/>
      <c r="AQ45" s="149"/>
      <c r="AR45" s="149"/>
      <c r="AS45" s="197"/>
      <c r="AT45" s="149"/>
      <c r="AU45" s="149"/>
      <c r="AV45" s="149"/>
      <c r="AW45" s="197"/>
      <c r="AX45" s="190">
        <f t="shared" si="6"/>
        <v>0</v>
      </c>
      <c r="AY45" s="156">
        <f t="shared" si="8"/>
        <v>0</v>
      </c>
      <c r="AZ45" s="151"/>
      <c r="BA45" s="151"/>
      <c r="BB45" s="151"/>
      <c r="BC45" s="151"/>
      <c r="BD45" s="151"/>
      <c r="BE45" s="151"/>
      <c r="BF45" s="151"/>
      <c r="BG45" s="151"/>
      <c r="BH45" s="151"/>
      <c r="BI45" s="149"/>
      <c r="BJ45" s="149"/>
      <c r="BK45" s="149"/>
    </row>
    <row r="46" spans="1:63" x14ac:dyDescent="0.25">
      <c r="A46" s="149" t="s">
        <v>373</v>
      </c>
      <c r="B46" s="149"/>
      <c r="C46" s="149"/>
      <c r="D46" s="149"/>
      <c r="E46" s="197"/>
      <c r="F46" s="149"/>
      <c r="G46" s="149"/>
      <c r="H46" s="149"/>
      <c r="I46" s="197"/>
      <c r="J46" s="149"/>
      <c r="K46" s="149"/>
      <c r="L46" s="149"/>
      <c r="M46" s="197"/>
      <c r="N46" s="149"/>
      <c r="O46" s="149"/>
      <c r="P46" s="149"/>
      <c r="Q46" s="197"/>
      <c r="R46" s="190">
        <f t="shared" si="5"/>
        <v>0</v>
      </c>
      <c r="S46" s="156">
        <f t="shared" si="7"/>
        <v>0</v>
      </c>
      <c r="T46" s="189"/>
      <c r="U46" s="189"/>
      <c r="V46" s="189"/>
      <c r="W46" s="189"/>
      <c r="X46" s="189"/>
      <c r="Y46" s="151"/>
      <c r="Z46" s="151"/>
      <c r="AA46" s="151"/>
      <c r="AB46" s="151"/>
      <c r="AC46" s="151"/>
      <c r="AD46" s="151"/>
      <c r="AE46" s="151"/>
      <c r="AG46" s="149" t="s">
        <v>373</v>
      </c>
      <c r="AH46" s="149"/>
      <c r="AI46" s="149"/>
      <c r="AJ46" s="149"/>
      <c r="AK46" s="197"/>
      <c r="AL46" s="149"/>
      <c r="AM46" s="149"/>
      <c r="AN46" s="149"/>
      <c r="AO46" s="197"/>
      <c r="AP46" s="149"/>
      <c r="AQ46" s="149"/>
      <c r="AR46" s="149"/>
      <c r="AS46" s="197"/>
      <c r="AT46" s="149"/>
      <c r="AU46" s="149"/>
      <c r="AV46" s="149"/>
      <c r="AW46" s="197"/>
      <c r="AX46" s="190">
        <f t="shared" si="6"/>
        <v>0</v>
      </c>
      <c r="AY46" s="156">
        <f t="shared" si="8"/>
        <v>0</v>
      </c>
      <c r="AZ46" s="151"/>
      <c r="BA46" s="151"/>
      <c r="BB46" s="151"/>
      <c r="BC46" s="151"/>
      <c r="BD46" s="151"/>
      <c r="BE46" s="151"/>
      <c r="BF46" s="151"/>
      <c r="BG46" s="151"/>
      <c r="BH46" s="151"/>
      <c r="BI46" s="149"/>
      <c r="BJ46" s="149"/>
      <c r="BK46" s="149"/>
    </row>
    <row r="47" spans="1:63" x14ac:dyDescent="0.25">
      <c r="A47" s="149" t="s">
        <v>374</v>
      </c>
      <c r="B47" s="149"/>
      <c r="C47" s="149"/>
      <c r="D47" s="149"/>
      <c r="E47" s="197"/>
      <c r="F47" s="149"/>
      <c r="G47" s="149"/>
      <c r="H47" s="149"/>
      <c r="I47" s="197"/>
      <c r="J47" s="149"/>
      <c r="K47" s="149"/>
      <c r="L47" s="149"/>
      <c r="M47" s="197"/>
      <c r="N47" s="149"/>
      <c r="O47" s="149"/>
      <c r="P47" s="149"/>
      <c r="Q47" s="197"/>
      <c r="R47" s="190">
        <f t="shared" si="5"/>
        <v>0</v>
      </c>
      <c r="S47" s="156">
        <f t="shared" si="7"/>
        <v>0</v>
      </c>
      <c r="T47" s="189"/>
      <c r="U47" s="189"/>
      <c r="V47" s="189"/>
      <c r="W47" s="189"/>
      <c r="X47" s="189"/>
      <c r="Y47" s="151"/>
      <c r="Z47" s="151"/>
      <c r="AA47" s="151"/>
      <c r="AB47" s="151"/>
      <c r="AC47" s="151"/>
      <c r="AD47" s="151"/>
      <c r="AE47" s="151"/>
      <c r="AG47" s="149" t="s">
        <v>374</v>
      </c>
      <c r="AH47" s="149"/>
      <c r="AI47" s="149"/>
      <c r="AJ47" s="149"/>
      <c r="AK47" s="197"/>
      <c r="AL47" s="149"/>
      <c r="AM47" s="149"/>
      <c r="AN47" s="149"/>
      <c r="AO47" s="197"/>
      <c r="AP47" s="149"/>
      <c r="AQ47" s="149"/>
      <c r="AR47" s="149"/>
      <c r="AS47" s="197"/>
      <c r="AT47" s="149"/>
      <c r="AU47" s="149"/>
      <c r="AV47" s="149"/>
      <c r="AW47" s="197"/>
      <c r="AX47" s="190">
        <f t="shared" si="6"/>
        <v>0</v>
      </c>
      <c r="AY47" s="156">
        <f t="shared" si="8"/>
        <v>0</v>
      </c>
      <c r="AZ47" s="151"/>
      <c r="BA47" s="151"/>
      <c r="BB47" s="151"/>
      <c r="BC47" s="151"/>
      <c r="BD47" s="151"/>
      <c r="BE47" s="151"/>
      <c r="BF47" s="151"/>
      <c r="BG47" s="151"/>
      <c r="BH47" s="151"/>
      <c r="BI47" s="149"/>
      <c r="BJ47" s="149"/>
      <c r="BK47" s="149"/>
    </row>
    <row r="48" spans="1:63" x14ac:dyDescent="0.25">
      <c r="A48" s="149" t="s">
        <v>375</v>
      </c>
      <c r="B48" s="149"/>
      <c r="C48" s="149"/>
      <c r="D48" s="149"/>
      <c r="E48" s="197"/>
      <c r="F48" s="149"/>
      <c r="G48" s="149"/>
      <c r="H48" s="149"/>
      <c r="I48" s="197"/>
      <c r="J48" s="149"/>
      <c r="K48" s="149"/>
      <c r="L48" s="149"/>
      <c r="M48" s="197"/>
      <c r="N48" s="149"/>
      <c r="O48" s="149"/>
      <c r="P48" s="149"/>
      <c r="Q48" s="197"/>
      <c r="R48" s="190">
        <f t="shared" si="5"/>
        <v>0</v>
      </c>
      <c r="S48" s="156">
        <f t="shared" si="7"/>
        <v>0</v>
      </c>
      <c r="T48" s="189"/>
      <c r="U48" s="189"/>
      <c r="V48" s="189"/>
      <c r="W48" s="189"/>
      <c r="X48" s="189"/>
      <c r="Y48" s="151"/>
      <c r="Z48" s="151"/>
      <c r="AA48" s="151"/>
      <c r="AB48" s="151"/>
      <c r="AC48" s="151"/>
      <c r="AD48" s="151"/>
      <c r="AE48" s="151"/>
      <c r="AG48" s="149" t="s">
        <v>375</v>
      </c>
      <c r="AH48" s="149"/>
      <c r="AI48" s="149"/>
      <c r="AJ48" s="149"/>
      <c r="AK48" s="197"/>
      <c r="AL48" s="149"/>
      <c r="AM48" s="149"/>
      <c r="AN48" s="149"/>
      <c r="AO48" s="197"/>
      <c r="AP48" s="149"/>
      <c r="AQ48" s="149"/>
      <c r="AR48" s="149"/>
      <c r="AS48" s="197"/>
      <c r="AT48" s="149"/>
      <c r="AU48" s="149"/>
      <c r="AV48" s="149"/>
      <c r="AW48" s="197"/>
      <c r="AX48" s="190">
        <f t="shared" si="6"/>
        <v>0</v>
      </c>
      <c r="AY48" s="156">
        <f t="shared" si="8"/>
        <v>0</v>
      </c>
      <c r="AZ48" s="151"/>
      <c r="BA48" s="151"/>
      <c r="BB48" s="151"/>
      <c r="BC48" s="151"/>
      <c r="BD48" s="151"/>
      <c r="BE48" s="151"/>
      <c r="BF48" s="151"/>
      <c r="BG48" s="151"/>
      <c r="BH48" s="151"/>
      <c r="BI48" s="151"/>
      <c r="BJ48" s="151"/>
      <c r="BK48" s="151"/>
    </row>
    <row r="49" spans="1:63" x14ac:dyDescent="0.25">
      <c r="A49" s="149" t="s">
        <v>376</v>
      </c>
      <c r="B49" s="149"/>
      <c r="C49" s="149"/>
      <c r="D49" s="149"/>
      <c r="E49" s="197"/>
      <c r="F49" s="149"/>
      <c r="G49" s="149"/>
      <c r="H49" s="149"/>
      <c r="I49" s="197"/>
      <c r="J49" s="149"/>
      <c r="K49" s="149"/>
      <c r="L49" s="149"/>
      <c r="M49" s="197"/>
      <c r="N49" s="149"/>
      <c r="O49" s="149"/>
      <c r="P49" s="149"/>
      <c r="Q49" s="197"/>
      <c r="R49" s="190">
        <f t="shared" si="5"/>
        <v>0</v>
      </c>
      <c r="S49" s="156">
        <f t="shared" si="7"/>
        <v>0</v>
      </c>
      <c r="T49" s="189"/>
      <c r="U49" s="189"/>
      <c r="V49" s="189"/>
      <c r="W49" s="189"/>
      <c r="X49" s="189"/>
      <c r="Y49" s="151"/>
      <c r="Z49" s="151"/>
      <c r="AA49" s="151"/>
      <c r="AB49" s="151"/>
      <c r="AC49" s="151"/>
      <c r="AD49" s="151"/>
      <c r="AE49" s="151"/>
      <c r="AG49" s="149" t="s">
        <v>376</v>
      </c>
      <c r="AH49" s="149"/>
      <c r="AI49" s="149"/>
      <c r="AJ49" s="149"/>
      <c r="AK49" s="197"/>
      <c r="AL49" s="149"/>
      <c r="AM49" s="149"/>
      <c r="AN49" s="149"/>
      <c r="AO49" s="197"/>
      <c r="AP49" s="149"/>
      <c r="AQ49" s="149"/>
      <c r="AR49" s="149"/>
      <c r="AS49" s="197"/>
      <c r="AT49" s="149"/>
      <c r="AU49" s="149"/>
      <c r="AV49" s="149"/>
      <c r="AW49" s="197"/>
      <c r="AX49" s="190">
        <f t="shared" si="6"/>
        <v>0</v>
      </c>
      <c r="AY49" s="156">
        <f t="shared" si="8"/>
        <v>0</v>
      </c>
      <c r="AZ49" s="151"/>
      <c r="BA49" s="151"/>
      <c r="BB49" s="151"/>
      <c r="BC49" s="151"/>
      <c r="BD49" s="151"/>
      <c r="BE49" s="151"/>
      <c r="BF49" s="151"/>
      <c r="BG49" s="151"/>
      <c r="BH49" s="151"/>
      <c r="BI49" s="151"/>
      <c r="BJ49" s="151"/>
      <c r="BK49" s="151"/>
    </row>
    <row r="50" spans="1:63" x14ac:dyDescent="0.25">
      <c r="A50" s="149" t="s">
        <v>377</v>
      </c>
      <c r="B50" s="149"/>
      <c r="C50" s="149"/>
      <c r="D50" s="149"/>
      <c r="E50" s="197"/>
      <c r="F50" s="149"/>
      <c r="G50" s="149"/>
      <c r="H50" s="149"/>
      <c r="I50" s="197"/>
      <c r="J50" s="149"/>
      <c r="K50" s="149"/>
      <c r="L50" s="149"/>
      <c r="M50" s="197"/>
      <c r="N50" s="149"/>
      <c r="O50" s="149"/>
      <c r="P50" s="149"/>
      <c r="Q50" s="197"/>
      <c r="R50" s="190">
        <f t="shared" si="5"/>
        <v>0</v>
      </c>
      <c r="S50" s="156">
        <f t="shared" si="7"/>
        <v>0</v>
      </c>
      <c r="T50" s="189"/>
      <c r="U50" s="189"/>
      <c r="V50" s="189"/>
      <c r="W50" s="189"/>
      <c r="X50" s="189"/>
      <c r="Y50" s="151"/>
      <c r="Z50" s="151"/>
      <c r="AA50" s="151"/>
      <c r="AB50" s="151"/>
      <c r="AC50" s="151"/>
      <c r="AD50" s="151"/>
      <c r="AE50" s="151"/>
      <c r="AG50" s="149" t="s">
        <v>377</v>
      </c>
      <c r="AH50" s="149"/>
      <c r="AI50" s="149"/>
      <c r="AJ50" s="149"/>
      <c r="AK50" s="197"/>
      <c r="AL50" s="149"/>
      <c r="AM50" s="149"/>
      <c r="AN50" s="149"/>
      <c r="AO50" s="197"/>
      <c r="AP50" s="149"/>
      <c r="AQ50" s="149"/>
      <c r="AR50" s="149"/>
      <c r="AS50" s="197"/>
      <c r="AT50" s="149"/>
      <c r="AU50" s="149"/>
      <c r="AV50" s="149"/>
      <c r="AW50" s="197"/>
      <c r="AX50" s="190">
        <f t="shared" si="6"/>
        <v>0</v>
      </c>
      <c r="AY50" s="156">
        <f t="shared" si="8"/>
        <v>0</v>
      </c>
      <c r="AZ50" s="151"/>
      <c r="BA50" s="151"/>
      <c r="BB50" s="151"/>
      <c r="BC50" s="151"/>
      <c r="BD50" s="151"/>
      <c r="BE50" s="151"/>
      <c r="BF50" s="151"/>
      <c r="BG50" s="151"/>
      <c r="BH50" s="151"/>
      <c r="BI50" s="151"/>
      <c r="BJ50" s="151"/>
      <c r="BK50" s="151"/>
    </row>
    <row r="51" spans="1:63" x14ac:dyDescent="0.25">
      <c r="A51" s="149" t="s">
        <v>378</v>
      </c>
      <c r="B51" s="149"/>
      <c r="C51" s="149"/>
      <c r="D51" s="149"/>
      <c r="E51" s="197"/>
      <c r="F51" s="149"/>
      <c r="G51" s="149"/>
      <c r="H51" s="149"/>
      <c r="I51" s="197"/>
      <c r="J51" s="149"/>
      <c r="K51" s="149"/>
      <c r="L51" s="149"/>
      <c r="M51" s="197"/>
      <c r="N51" s="149"/>
      <c r="O51" s="149"/>
      <c r="P51" s="149"/>
      <c r="Q51" s="197"/>
      <c r="R51" s="190">
        <f t="shared" si="5"/>
        <v>0</v>
      </c>
      <c r="S51" s="156">
        <f t="shared" si="7"/>
        <v>0</v>
      </c>
      <c r="T51" s="189"/>
      <c r="U51" s="189"/>
      <c r="V51" s="189"/>
      <c r="W51" s="189"/>
      <c r="X51" s="189"/>
      <c r="Y51" s="151"/>
      <c r="Z51" s="151"/>
      <c r="AA51" s="151"/>
      <c r="AB51" s="151"/>
      <c r="AC51" s="151"/>
      <c r="AD51" s="151"/>
      <c r="AE51" s="151"/>
      <c r="AG51" s="149" t="s">
        <v>378</v>
      </c>
      <c r="AH51" s="149"/>
      <c r="AI51" s="149"/>
      <c r="AJ51" s="149"/>
      <c r="AK51" s="197"/>
      <c r="AL51" s="149"/>
      <c r="AM51" s="149"/>
      <c r="AN51" s="149"/>
      <c r="AO51" s="197"/>
      <c r="AP51" s="149"/>
      <c r="AQ51" s="149"/>
      <c r="AR51" s="149"/>
      <c r="AS51" s="197"/>
      <c r="AT51" s="149"/>
      <c r="AU51" s="149"/>
      <c r="AV51" s="149"/>
      <c r="AW51" s="197"/>
      <c r="AX51" s="190">
        <f t="shared" si="6"/>
        <v>0</v>
      </c>
      <c r="AY51" s="156">
        <f t="shared" si="8"/>
        <v>0</v>
      </c>
      <c r="AZ51" s="151"/>
      <c r="BA51" s="151"/>
      <c r="BB51" s="151"/>
      <c r="BC51" s="151"/>
      <c r="BD51" s="151"/>
      <c r="BE51" s="151"/>
      <c r="BF51" s="151"/>
      <c r="BG51" s="151"/>
      <c r="BH51" s="151"/>
      <c r="BI51" s="151"/>
      <c r="BJ51" s="151"/>
      <c r="BK51" s="151"/>
    </row>
    <row r="52" spans="1:63" x14ac:dyDescent="0.25">
      <c r="A52" s="149" t="s">
        <v>379</v>
      </c>
      <c r="B52" s="149"/>
      <c r="C52" s="149"/>
      <c r="D52" s="149"/>
      <c r="E52" s="197"/>
      <c r="F52" s="149"/>
      <c r="G52" s="149"/>
      <c r="H52" s="149"/>
      <c r="I52" s="197"/>
      <c r="J52" s="149"/>
      <c r="K52" s="149"/>
      <c r="L52" s="149"/>
      <c r="M52" s="197"/>
      <c r="N52" s="149"/>
      <c r="O52" s="149"/>
      <c r="P52" s="149"/>
      <c r="Q52" s="197"/>
      <c r="R52" s="190">
        <f t="shared" si="5"/>
        <v>0</v>
      </c>
      <c r="S52" s="156">
        <f t="shared" si="7"/>
        <v>0</v>
      </c>
      <c r="T52" s="189"/>
      <c r="U52" s="189"/>
      <c r="V52" s="189"/>
      <c r="W52" s="189"/>
      <c r="X52" s="189"/>
      <c r="Y52" s="151"/>
      <c r="Z52" s="151"/>
      <c r="AA52" s="151"/>
      <c r="AB52" s="151"/>
      <c r="AC52" s="151"/>
      <c r="AD52" s="151"/>
      <c r="AE52" s="151"/>
      <c r="AG52" s="149" t="s">
        <v>379</v>
      </c>
      <c r="AH52" s="149"/>
      <c r="AI52" s="149"/>
      <c r="AJ52" s="149"/>
      <c r="AK52" s="197"/>
      <c r="AL52" s="149"/>
      <c r="AM52" s="149"/>
      <c r="AN52" s="149"/>
      <c r="AO52" s="197"/>
      <c r="AP52" s="149"/>
      <c r="AQ52" s="149"/>
      <c r="AR52" s="149"/>
      <c r="AS52" s="197"/>
      <c r="AT52" s="149"/>
      <c r="AU52" s="149"/>
      <c r="AV52" s="149"/>
      <c r="AW52" s="197"/>
      <c r="AX52" s="190">
        <f t="shared" si="6"/>
        <v>0</v>
      </c>
      <c r="AY52" s="156">
        <f t="shared" si="8"/>
        <v>0</v>
      </c>
      <c r="AZ52" s="151"/>
      <c r="BA52" s="151"/>
      <c r="BB52" s="151"/>
      <c r="BC52" s="151"/>
      <c r="BD52" s="151"/>
      <c r="BE52" s="151"/>
      <c r="BF52" s="151"/>
      <c r="BG52" s="151"/>
      <c r="BH52" s="151"/>
      <c r="BI52" s="151"/>
      <c r="BJ52" s="151"/>
      <c r="BK52" s="151"/>
    </row>
    <row r="53" spans="1:63" x14ac:dyDescent="0.25">
      <c r="A53" s="149" t="s">
        <v>380</v>
      </c>
      <c r="B53" s="149"/>
      <c r="C53" s="149"/>
      <c r="D53" s="149"/>
      <c r="E53" s="197"/>
      <c r="F53" s="149"/>
      <c r="G53" s="149"/>
      <c r="H53" s="149"/>
      <c r="I53" s="197"/>
      <c r="J53" s="149"/>
      <c r="K53" s="149"/>
      <c r="L53" s="149"/>
      <c r="M53" s="197"/>
      <c r="N53" s="149"/>
      <c r="O53" s="149"/>
      <c r="P53" s="149"/>
      <c r="Q53" s="197"/>
      <c r="R53" s="190">
        <f t="shared" si="5"/>
        <v>0</v>
      </c>
      <c r="S53" s="156">
        <f t="shared" si="7"/>
        <v>0</v>
      </c>
      <c r="T53" s="189"/>
      <c r="U53" s="189"/>
      <c r="V53" s="189"/>
      <c r="W53" s="189"/>
      <c r="X53" s="189"/>
      <c r="Y53" s="151"/>
      <c r="Z53" s="151"/>
      <c r="AA53" s="151"/>
      <c r="AB53" s="151"/>
      <c r="AC53" s="151"/>
      <c r="AD53" s="151"/>
      <c r="AE53" s="151"/>
      <c r="AG53" s="149" t="s">
        <v>380</v>
      </c>
      <c r="AH53" s="149"/>
      <c r="AI53" s="149"/>
      <c r="AJ53" s="149"/>
      <c r="AK53" s="197"/>
      <c r="AL53" s="149"/>
      <c r="AM53" s="149"/>
      <c r="AN53" s="149"/>
      <c r="AO53" s="197"/>
      <c r="AP53" s="149"/>
      <c r="AQ53" s="149"/>
      <c r="AR53" s="149"/>
      <c r="AS53" s="197"/>
      <c r="AT53" s="149"/>
      <c r="AU53" s="149"/>
      <c r="AV53" s="149"/>
      <c r="AW53" s="197"/>
      <c r="AX53" s="190">
        <f t="shared" si="6"/>
        <v>0</v>
      </c>
      <c r="AY53" s="156">
        <f t="shared" si="8"/>
        <v>0</v>
      </c>
      <c r="AZ53" s="151"/>
      <c r="BA53" s="151"/>
      <c r="BB53" s="151"/>
      <c r="BC53" s="151"/>
      <c r="BD53" s="151"/>
      <c r="BE53" s="151"/>
      <c r="BF53" s="151"/>
      <c r="BG53" s="151"/>
      <c r="BH53" s="151"/>
      <c r="BI53" s="151"/>
      <c r="BJ53" s="151"/>
      <c r="BK53" s="151"/>
    </row>
    <row r="54" spans="1:63" x14ac:dyDescent="0.25">
      <c r="A54" s="149" t="s">
        <v>381</v>
      </c>
      <c r="B54" s="149"/>
      <c r="C54" s="149"/>
      <c r="D54" s="149"/>
      <c r="E54" s="197"/>
      <c r="F54" s="149"/>
      <c r="G54" s="149"/>
      <c r="H54" s="149"/>
      <c r="I54" s="197"/>
      <c r="J54" s="149"/>
      <c r="K54" s="149"/>
      <c r="L54" s="149"/>
      <c r="M54" s="197"/>
      <c r="N54" s="149"/>
      <c r="O54" s="149"/>
      <c r="P54" s="149"/>
      <c r="Q54" s="197"/>
      <c r="R54" s="190">
        <f t="shared" si="5"/>
        <v>0</v>
      </c>
      <c r="S54" s="156">
        <f t="shared" si="7"/>
        <v>0</v>
      </c>
      <c r="T54" s="189"/>
      <c r="U54" s="189"/>
      <c r="V54" s="189"/>
      <c r="W54" s="189"/>
      <c r="X54" s="189"/>
      <c r="Y54" s="151"/>
      <c r="Z54" s="151"/>
      <c r="AA54" s="151"/>
      <c r="AB54" s="151"/>
      <c r="AC54" s="151"/>
      <c r="AD54" s="151"/>
      <c r="AE54" s="151"/>
      <c r="AG54" s="149" t="s">
        <v>381</v>
      </c>
      <c r="AH54" s="149"/>
      <c r="AI54" s="149"/>
      <c r="AJ54" s="149"/>
      <c r="AK54" s="197"/>
      <c r="AL54" s="149"/>
      <c r="AM54" s="149"/>
      <c r="AN54" s="149"/>
      <c r="AO54" s="197"/>
      <c r="AP54" s="149"/>
      <c r="AQ54" s="149"/>
      <c r="AR54" s="149"/>
      <c r="AS54" s="197"/>
      <c r="AT54" s="149"/>
      <c r="AU54" s="149"/>
      <c r="AV54" s="149"/>
      <c r="AW54" s="197"/>
      <c r="AX54" s="190">
        <f t="shared" si="6"/>
        <v>0</v>
      </c>
      <c r="AY54" s="156">
        <f t="shared" si="8"/>
        <v>0</v>
      </c>
      <c r="AZ54" s="151"/>
      <c r="BA54" s="151"/>
      <c r="BB54" s="151"/>
      <c r="BC54" s="151"/>
      <c r="BD54" s="151"/>
      <c r="BE54" s="151"/>
      <c r="BF54" s="151"/>
      <c r="BG54" s="151"/>
      <c r="BH54" s="151"/>
      <c r="BI54" s="151"/>
      <c r="BJ54" s="151"/>
      <c r="BK54" s="151"/>
    </row>
    <row r="55" spans="1:63" x14ac:dyDescent="0.25">
      <c r="A55" s="149" t="s">
        <v>382</v>
      </c>
      <c r="B55" s="149"/>
      <c r="C55" s="149"/>
      <c r="D55" s="149"/>
      <c r="E55" s="197"/>
      <c r="F55" s="149"/>
      <c r="G55" s="149"/>
      <c r="H55" s="149"/>
      <c r="I55" s="197"/>
      <c r="J55" s="149"/>
      <c r="K55" s="149"/>
      <c r="L55" s="149"/>
      <c r="M55" s="197"/>
      <c r="N55" s="149"/>
      <c r="O55" s="149"/>
      <c r="P55" s="149"/>
      <c r="Q55" s="197"/>
      <c r="R55" s="190">
        <f t="shared" si="5"/>
        <v>0</v>
      </c>
      <c r="S55" s="156">
        <f t="shared" si="7"/>
        <v>0</v>
      </c>
      <c r="T55" s="189"/>
      <c r="U55" s="189"/>
      <c r="V55" s="189"/>
      <c r="W55" s="189"/>
      <c r="X55" s="189"/>
      <c r="Y55" s="151"/>
      <c r="Z55" s="151"/>
      <c r="AA55" s="151"/>
      <c r="AB55" s="151"/>
      <c r="AC55" s="151"/>
      <c r="AD55" s="151"/>
      <c r="AE55" s="151"/>
      <c r="AG55" s="149" t="s">
        <v>382</v>
      </c>
      <c r="AH55" s="149"/>
      <c r="AI55" s="149"/>
      <c r="AJ55" s="149"/>
      <c r="AK55" s="197"/>
      <c r="AL55" s="149"/>
      <c r="AM55" s="149"/>
      <c r="AN55" s="149"/>
      <c r="AO55" s="197"/>
      <c r="AP55" s="149"/>
      <c r="AQ55" s="149"/>
      <c r="AR55" s="149"/>
      <c r="AS55" s="197"/>
      <c r="AT55" s="149"/>
      <c r="AU55" s="149"/>
      <c r="AV55" s="149"/>
      <c r="AW55" s="197"/>
      <c r="AX55" s="190">
        <f t="shared" si="6"/>
        <v>0</v>
      </c>
      <c r="AY55" s="156">
        <f t="shared" si="8"/>
        <v>0</v>
      </c>
      <c r="AZ55" s="151"/>
      <c r="BA55" s="151"/>
      <c r="BB55" s="151"/>
      <c r="BC55" s="151"/>
      <c r="BD55" s="151"/>
      <c r="BE55" s="151"/>
      <c r="BF55" s="151"/>
      <c r="BG55" s="151"/>
      <c r="BH55" s="151"/>
      <c r="BI55" s="151"/>
      <c r="BJ55" s="151"/>
      <c r="BK55" s="151"/>
    </row>
    <row r="56" spans="1:63" x14ac:dyDescent="0.25">
      <c r="A56" s="149" t="s">
        <v>383</v>
      </c>
      <c r="B56" s="149"/>
      <c r="C56" s="149"/>
      <c r="D56" s="149"/>
      <c r="E56" s="197"/>
      <c r="F56" s="149"/>
      <c r="G56" s="149"/>
      <c r="H56" s="149"/>
      <c r="I56" s="197"/>
      <c r="J56" s="149"/>
      <c r="K56" s="149"/>
      <c r="L56" s="149"/>
      <c r="M56" s="197"/>
      <c r="N56" s="149"/>
      <c r="O56" s="149"/>
      <c r="P56" s="149"/>
      <c r="Q56" s="197"/>
      <c r="R56" s="190">
        <f t="shared" si="5"/>
        <v>0</v>
      </c>
      <c r="S56" s="156">
        <f t="shared" si="7"/>
        <v>0</v>
      </c>
      <c r="T56" s="189"/>
      <c r="U56" s="189"/>
      <c r="V56" s="189"/>
      <c r="W56" s="189"/>
      <c r="X56" s="189"/>
      <c r="Y56" s="151"/>
      <c r="Z56" s="151"/>
      <c r="AA56" s="151"/>
      <c r="AB56" s="151"/>
      <c r="AC56" s="151"/>
      <c r="AD56" s="151"/>
      <c r="AE56" s="151"/>
      <c r="AG56" s="149" t="s">
        <v>383</v>
      </c>
      <c r="AH56" s="149"/>
      <c r="AI56" s="149"/>
      <c r="AJ56" s="149"/>
      <c r="AK56" s="197"/>
      <c r="AL56" s="149"/>
      <c r="AM56" s="149"/>
      <c r="AN56" s="149"/>
      <c r="AO56" s="197"/>
      <c r="AP56" s="149"/>
      <c r="AQ56" s="149"/>
      <c r="AR56" s="149"/>
      <c r="AS56" s="197"/>
      <c r="AT56" s="149"/>
      <c r="AU56" s="149"/>
      <c r="AV56" s="149"/>
      <c r="AW56" s="197"/>
      <c r="AX56" s="190">
        <f t="shared" si="6"/>
        <v>0</v>
      </c>
      <c r="AY56" s="156">
        <f t="shared" si="8"/>
        <v>0</v>
      </c>
      <c r="AZ56" s="151"/>
      <c r="BA56" s="151"/>
      <c r="BB56" s="151"/>
      <c r="BC56" s="151"/>
      <c r="BD56" s="151"/>
      <c r="BE56" s="151"/>
      <c r="BF56" s="151"/>
      <c r="BG56" s="151"/>
      <c r="BH56" s="151"/>
      <c r="BI56" s="151"/>
      <c r="BJ56" s="151"/>
      <c r="BK56" s="151"/>
    </row>
    <row r="57" spans="1:63" x14ac:dyDescent="0.25">
      <c r="A57" s="149" t="s">
        <v>384</v>
      </c>
      <c r="B57" s="149"/>
      <c r="C57" s="149"/>
      <c r="D57" s="149"/>
      <c r="E57" s="197"/>
      <c r="F57" s="149"/>
      <c r="G57" s="149"/>
      <c r="H57" s="149"/>
      <c r="I57" s="197"/>
      <c r="J57" s="149"/>
      <c r="K57" s="149"/>
      <c r="L57" s="149"/>
      <c r="M57" s="197"/>
      <c r="N57" s="149"/>
      <c r="O57" s="149"/>
      <c r="P57" s="149"/>
      <c r="Q57" s="197"/>
      <c r="R57" s="190">
        <f t="shared" si="5"/>
        <v>0</v>
      </c>
      <c r="S57" s="156">
        <f t="shared" si="7"/>
        <v>0</v>
      </c>
      <c r="T57" s="189"/>
      <c r="U57" s="189"/>
      <c r="V57" s="189"/>
      <c r="W57" s="189"/>
      <c r="X57" s="189"/>
      <c r="Y57" s="151"/>
      <c r="Z57" s="151"/>
      <c r="AA57" s="151"/>
      <c r="AB57" s="151"/>
      <c r="AC57" s="151"/>
      <c r="AD57" s="151"/>
      <c r="AE57" s="151"/>
      <c r="AG57" s="149" t="s">
        <v>384</v>
      </c>
      <c r="AH57" s="149"/>
      <c r="AI57" s="149"/>
      <c r="AJ57" s="149"/>
      <c r="AK57" s="197"/>
      <c r="AL57" s="149"/>
      <c r="AM57" s="149"/>
      <c r="AN57" s="149"/>
      <c r="AO57" s="197"/>
      <c r="AP57" s="149"/>
      <c r="AQ57" s="149"/>
      <c r="AR57" s="149"/>
      <c r="AS57" s="197"/>
      <c r="AT57" s="149"/>
      <c r="AU57" s="149"/>
      <c r="AV57" s="149"/>
      <c r="AW57" s="197"/>
      <c r="AX57" s="190">
        <f t="shared" si="6"/>
        <v>0</v>
      </c>
      <c r="AY57" s="156">
        <f t="shared" si="8"/>
        <v>0</v>
      </c>
      <c r="AZ57" s="151"/>
      <c r="BA57" s="151"/>
      <c r="BB57" s="151"/>
      <c r="BC57" s="151"/>
      <c r="BD57" s="151"/>
      <c r="BE57" s="151"/>
      <c r="BF57" s="151"/>
      <c r="BG57" s="151"/>
      <c r="BH57" s="151"/>
      <c r="BI57" s="151"/>
      <c r="BJ57" s="151"/>
      <c r="BK57" s="151"/>
    </row>
    <row r="58" spans="1:63" x14ac:dyDescent="0.25">
      <c r="A58" s="153" t="s">
        <v>385</v>
      </c>
      <c r="B58" s="150">
        <f t="shared" ref="B58:Q58" si="9">SUM(B37:B57)</f>
        <v>0</v>
      </c>
      <c r="C58" s="150">
        <f t="shared" si="9"/>
        <v>0</v>
      </c>
      <c r="D58" s="150">
        <f t="shared" si="9"/>
        <v>0</v>
      </c>
      <c r="E58" s="198">
        <f t="shared" si="9"/>
        <v>0</v>
      </c>
      <c r="F58" s="150">
        <f t="shared" si="9"/>
        <v>0</v>
      </c>
      <c r="G58" s="150">
        <f t="shared" si="9"/>
        <v>0</v>
      </c>
      <c r="H58" s="150">
        <f t="shared" si="9"/>
        <v>0</v>
      </c>
      <c r="I58" s="198">
        <f t="shared" si="9"/>
        <v>0</v>
      </c>
      <c r="J58" s="150">
        <f t="shared" si="9"/>
        <v>0</v>
      </c>
      <c r="K58" s="150">
        <f t="shared" si="9"/>
        <v>0</v>
      </c>
      <c r="L58" s="150">
        <f t="shared" si="9"/>
        <v>0</v>
      </c>
      <c r="M58" s="198">
        <f t="shared" si="9"/>
        <v>0</v>
      </c>
      <c r="N58" s="150">
        <f t="shared" si="9"/>
        <v>0</v>
      </c>
      <c r="O58" s="150">
        <f t="shared" si="9"/>
        <v>0</v>
      </c>
      <c r="P58" s="150">
        <f t="shared" si="9"/>
        <v>0</v>
      </c>
      <c r="Q58" s="198">
        <f t="shared" si="9"/>
        <v>0</v>
      </c>
      <c r="R58" s="150">
        <f t="shared" ref="R58:AE58" si="10">SUM(R37:R57)</f>
        <v>0</v>
      </c>
      <c r="S58" s="156">
        <f t="shared" si="10"/>
        <v>0</v>
      </c>
      <c r="T58" s="150">
        <f t="shared" si="10"/>
        <v>0</v>
      </c>
      <c r="U58" s="150">
        <f t="shared" si="10"/>
        <v>0</v>
      </c>
      <c r="V58" s="150">
        <f t="shared" si="10"/>
        <v>0</v>
      </c>
      <c r="W58" s="150">
        <f t="shared" si="10"/>
        <v>0</v>
      </c>
      <c r="X58" s="150">
        <f t="shared" si="10"/>
        <v>0</v>
      </c>
      <c r="Y58" s="150">
        <f t="shared" si="10"/>
        <v>0</v>
      </c>
      <c r="Z58" s="150">
        <f t="shared" si="10"/>
        <v>0</v>
      </c>
      <c r="AA58" s="150">
        <f t="shared" si="10"/>
        <v>0</v>
      </c>
      <c r="AB58" s="150">
        <f t="shared" si="10"/>
        <v>0</v>
      </c>
      <c r="AC58" s="150">
        <f t="shared" si="10"/>
        <v>0</v>
      </c>
      <c r="AD58" s="150">
        <f t="shared" si="10"/>
        <v>0</v>
      </c>
      <c r="AE58" s="150">
        <f t="shared" si="10"/>
        <v>0</v>
      </c>
      <c r="AG58" s="153" t="s">
        <v>385</v>
      </c>
      <c r="AH58" s="150">
        <f t="shared" ref="AH58:AW58" si="11">SUM(AH37:AH57)</f>
        <v>0</v>
      </c>
      <c r="AI58" s="150">
        <f t="shared" si="11"/>
        <v>0</v>
      </c>
      <c r="AJ58" s="150">
        <f t="shared" si="11"/>
        <v>0</v>
      </c>
      <c r="AK58" s="198">
        <f t="shared" si="11"/>
        <v>0</v>
      </c>
      <c r="AL58" s="150">
        <f t="shared" si="11"/>
        <v>0</v>
      </c>
      <c r="AM58" s="150">
        <f t="shared" si="11"/>
        <v>0</v>
      </c>
      <c r="AN58" s="150">
        <f t="shared" si="11"/>
        <v>0</v>
      </c>
      <c r="AO58" s="198">
        <f t="shared" si="11"/>
        <v>0</v>
      </c>
      <c r="AP58" s="150">
        <f t="shared" si="11"/>
        <v>0</v>
      </c>
      <c r="AQ58" s="150">
        <f t="shared" si="11"/>
        <v>0</v>
      </c>
      <c r="AR58" s="150">
        <f t="shared" si="11"/>
        <v>0</v>
      </c>
      <c r="AS58" s="198">
        <f t="shared" si="11"/>
        <v>0</v>
      </c>
      <c r="AT58" s="150">
        <f t="shared" si="11"/>
        <v>0</v>
      </c>
      <c r="AU58" s="150">
        <f t="shared" si="11"/>
        <v>0</v>
      </c>
      <c r="AV58" s="150">
        <f t="shared" si="11"/>
        <v>0</v>
      </c>
      <c r="AW58" s="198">
        <f t="shared" si="11"/>
        <v>0</v>
      </c>
      <c r="AX58" s="191">
        <f t="shared" ref="AX58:BK58" si="12">SUM(AX37:AX57)</f>
        <v>0</v>
      </c>
      <c r="AY58" s="157">
        <f t="shared" si="12"/>
        <v>0</v>
      </c>
      <c r="AZ58" s="150">
        <f t="shared" si="12"/>
        <v>0</v>
      </c>
      <c r="BA58" s="150">
        <f t="shared" si="12"/>
        <v>0</v>
      </c>
      <c r="BB58" s="150">
        <f t="shared" si="12"/>
        <v>0</v>
      </c>
      <c r="BC58" s="150">
        <f t="shared" si="12"/>
        <v>0</v>
      </c>
      <c r="BD58" s="150">
        <f t="shared" si="12"/>
        <v>0</v>
      </c>
      <c r="BE58" s="150">
        <f t="shared" si="12"/>
        <v>0</v>
      </c>
      <c r="BF58" s="150">
        <f t="shared" si="12"/>
        <v>0</v>
      </c>
      <c r="BG58" s="150">
        <f t="shared" si="12"/>
        <v>0</v>
      </c>
      <c r="BH58" s="150">
        <f t="shared" si="12"/>
        <v>0</v>
      </c>
      <c r="BI58" s="150">
        <f t="shared" si="12"/>
        <v>0</v>
      </c>
      <c r="BJ58" s="150">
        <f t="shared" si="12"/>
        <v>0</v>
      </c>
      <c r="BK58" s="150">
        <f t="shared" si="12"/>
        <v>0</v>
      </c>
    </row>
  </sheetData>
  <mergeCells count="44">
    <mergeCell ref="R35:S35"/>
    <mergeCell ref="T35:Y35"/>
    <mergeCell ref="A35:A36"/>
    <mergeCell ref="D35:E35"/>
    <mergeCell ref="H35:I35"/>
    <mergeCell ref="L35:M35"/>
    <mergeCell ref="P35:Q35"/>
    <mergeCell ref="Z35:AE35"/>
    <mergeCell ref="AG35:AG36"/>
    <mergeCell ref="AJ35:AK35"/>
    <mergeCell ref="AN35:AO35"/>
    <mergeCell ref="AR35:AS35"/>
    <mergeCell ref="AX35:AY35"/>
    <mergeCell ref="AZ35:BE35"/>
    <mergeCell ref="BF35:BK35"/>
    <mergeCell ref="AR9:AS9"/>
    <mergeCell ref="AV9:AW9"/>
    <mergeCell ref="BF9:BK9"/>
    <mergeCell ref="AZ9:BE9"/>
    <mergeCell ref="AV35:AW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634" t="s">
        <v>147</v>
      </c>
      <c r="B1" s="635"/>
    </row>
    <row r="2" spans="1:2" ht="25.5" customHeight="1" x14ac:dyDescent="0.25">
      <c r="A2" s="636" t="s">
        <v>386</v>
      </c>
      <c r="B2" s="637"/>
    </row>
    <row r="3" spans="1:2" x14ac:dyDescent="0.25">
      <c r="A3" s="194" t="s">
        <v>387</v>
      </c>
      <c r="B3" s="134" t="s">
        <v>388</v>
      </c>
    </row>
    <row r="4" spans="1:2" x14ac:dyDescent="0.25">
      <c r="A4" s="195" t="s">
        <v>9</v>
      </c>
      <c r="B4" s="141" t="s">
        <v>389</v>
      </c>
    </row>
    <row r="5" spans="1:2" ht="105" x14ac:dyDescent="0.25">
      <c r="A5" s="195" t="s">
        <v>10</v>
      </c>
      <c r="B5" s="199" t="s">
        <v>390</v>
      </c>
    </row>
    <row r="6" spans="1:2" x14ac:dyDescent="0.25">
      <c r="A6" s="195" t="s">
        <v>15</v>
      </c>
      <c r="B6" s="638" t="s">
        <v>391</v>
      </c>
    </row>
    <row r="7" spans="1:2" x14ac:dyDescent="0.25">
      <c r="A7" s="195" t="s">
        <v>17</v>
      </c>
      <c r="B7" s="639"/>
    </row>
    <row r="8" spans="1:2" x14ac:dyDescent="0.25">
      <c r="A8" s="195" t="s">
        <v>19</v>
      </c>
      <c r="B8" s="639"/>
    </row>
    <row r="9" spans="1:2" x14ac:dyDescent="0.25">
      <c r="A9" s="195" t="s">
        <v>392</v>
      </c>
      <c r="B9" s="640"/>
    </row>
    <row r="10" spans="1:2" ht="30" x14ac:dyDescent="0.25">
      <c r="A10" s="195" t="s">
        <v>7</v>
      </c>
      <c r="B10" s="135" t="s">
        <v>393</v>
      </c>
    </row>
    <row r="11" spans="1:2" ht="45" x14ac:dyDescent="0.25">
      <c r="A11" s="195" t="s">
        <v>27</v>
      </c>
      <c r="B11" s="135" t="s">
        <v>394</v>
      </c>
    </row>
    <row r="12" spans="1:2" ht="60" x14ac:dyDescent="0.25">
      <c r="A12" s="195" t="s">
        <v>26</v>
      </c>
      <c r="B12" s="136" t="s">
        <v>395</v>
      </c>
    </row>
    <row r="13" spans="1:2" ht="30" x14ac:dyDescent="0.25">
      <c r="A13" s="195" t="s">
        <v>396</v>
      </c>
      <c r="B13" s="136" t="s">
        <v>397</v>
      </c>
    </row>
    <row r="14" spans="1:2" ht="45" x14ac:dyDescent="0.25">
      <c r="A14" s="195" t="s">
        <v>398</v>
      </c>
      <c r="B14" s="136" t="s">
        <v>399</v>
      </c>
    </row>
    <row r="15" spans="1:2" ht="72" customHeight="1" x14ac:dyDescent="0.25">
      <c r="A15" s="196" t="s">
        <v>400</v>
      </c>
      <c r="B15" s="137" t="s">
        <v>401</v>
      </c>
    </row>
    <row r="16" spans="1:2" ht="194.25" x14ac:dyDescent="0.25">
      <c r="A16" s="196" t="s">
        <v>402</v>
      </c>
      <c r="B16" s="138" t="s">
        <v>403</v>
      </c>
    </row>
    <row r="17" spans="1:2" ht="25.5" customHeight="1" x14ac:dyDescent="0.25">
      <c r="A17" s="636" t="s">
        <v>404</v>
      </c>
      <c r="B17" s="637"/>
    </row>
    <row r="18" spans="1:2" x14ac:dyDescent="0.25">
      <c r="A18" s="194" t="s">
        <v>387</v>
      </c>
      <c r="B18" s="134" t="s">
        <v>388</v>
      </c>
    </row>
    <row r="19" spans="1:2" x14ac:dyDescent="0.25">
      <c r="A19" s="195" t="s">
        <v>9</v>
      </c>
      <c r="B19" s="141" t="s">
        <v>389</v>
      </c>
    </row>
    <row r="20" spans="1:2" ht="105" x14ac:dyDescent="0.25">
      <c r="A20" s="195" t="s">
        <v>10</v>
      </c>
      <c r="B20" s="140" t="s">
        <v>405</v>
      </c>
    </row>
    <row r="21" spans="1:2" ht="30" x14ac:dyDescent="0.25">
      <c r="A21" s="195" t="s">
        <v>406</v>
      </c>
      <c r="B21" s="136" t="s">
        <v>407</v>
      </c>
    </row>
    <row r="22" spans="1:2" ht="45" x14ac:dyDescent="0.25">
      <c r="A22" s="195" t="s">
        <v>408</v>
      </c>
      <c r="B22" s="136" t="s">
        <v>409</v>
      </c>
    </row>
    <row r="23" spans="1:2" ht="75" x14ac:dyDescent="0.25">
      <c r="A23" s="195" t="s">
        <v>410</v>
      </c>
      <c r="B23" s="136" t="s">
        <v>411</v>
      </c>
    </row>
    <row r="24" spans="1:2" ht="30" x14ac:dyDescent="0.25">
      <c r="A24" s="195" t="s">
        <v>412</v>
      </c>
      <c r="B24" s="136" t="s">
        <v>413</v>
      </c>
    </row>
    <row r="25" spans="1:2" x14ac:dyDescent="0.25">
      <c r="A25" s="195" t="s">
        <v>414</v>
      </c>
      <c r="B25" s="136" t="s">
        <v>415</v>
      </c>
    </row>
    <row r="26" spans="1:2" ht="45.95" customHeight="1" x14ac:dyDescent="0.25">
      <c r="A26" s="195" t="s">
        <v>416</v>
      </c>
      <c r="B26" s="139" t="s">
        <v>417</v>
      </c>
    </row>
    <row r="27" spans="1:2" ht="75" x14ac:dyDescent="0.25">
      <c r="A27" s="195" t="s">
        <v>161</v>
      </c>
      <c r="B27" s="139" t="s">
        <v>418</v>
      </c>
    </row>
    <row r="28" spans="1:2" ht="45" x14ac:dyDescent="0.25">
      <c r="A28" s="195" t="s">
        <v>419</v>
      </c>
      <c r="B28" s="139" t="s">
        <v>420</v>
      </c>
    </row>
    <row r="29" spans="1:2" ht="45" x14ac:dyDescent="0.25">
      <c r="A29" s="195" t="s">
        <v>421</v>
      </c>
      <c r="B29" s="139" t="s">
        <v>422</v>
      </c>
    </row>
    <row r="30" spans="1:2" ht="45" x14ac:dyDescent="0.25">
      <c r="A30" s="195" t="s">
        <v>423</v>
      </c>
      <c r="B30" s="139" t="s">
        <v>424</v>
      </c>
    </row>
    <row r="31" spans="1:2" ht="144" customHeight="1" x14ac:dyDescent="0.25">
      <c r="A31" s="195" t="s">
        <v>425</v>
      </c>
      <c r="B31" s="139" t="s">
        <v>426</v>
      </c>
    </row>
    <row r="32" spans="1:2" ht="30" x14ac:dyDescent="0.25">
      <c r="A32" s="195" t="s">
        <v>427</v>
      </c>
      <c r="B32" s="139" t="s">
        <v>428</v>
      </c>
    </row>
    <row r="33" spans="1:2" ht="30" x14ac:dyDescent="0.25">
      <c r="A33" s="195" t="s">
        <v>429</v>
      </c>
      <c r="B33" s="139" t="s">
        <v>430</v>
      </c>
    </row>
    <row r="34" spans="1:2" ht="30" x14ac:dyDescent="0.25">
      <c r="A34" s="195" t="s">
        <v>431</v>
      </c>
      <c r="B34" s="139" t="s">
        <v>432</v>
      </c>
    </row>
    <row r="35" spans="1:2" ht="30" x14ac:dyDescent="0.25">
      <c r="A35" s="195" t="s">
        <v>433</v>
      </c>
      <c r="B35" s="139" t="s">
        <v>434</v>
      </c>
    </row>
    <row r="36" spans="1:2" ht="75" x14ac:dyDescent="0.25">
      <c r="A36" s="195" t="s">
        <v>435</v>
      </c>
      <c r="B36" s="139" t="s">
        <v>436</v>
      </c>
    </row>
    <row r="37" spans="1:2" x14ac:dyDescent="0.25">
      <c r="A37" s="195" t="s">
        <v>150</v>
      </c>
      <c r="B37" s="139" t="s">
        <v>437</v>
      </c>
    </row>
    <row r="38" spans="1:2" ht="30" x14ac:dyDescent="0.25">
      <c r="A38" s="195" t="s">
        <v>438</v>
      </c>
      <c r="B38" s="139" t="s">
        <v>439</v>
      </c>
    </row>
    <row r="39" spans="1:2" ht="45" x14ac:dyDescent="0.25">
      <c r="A39" s="195" t="s">
        <v>440</v>
      </c>
      <c r="B39" s="139" t="s">
        <v>441</v>
      </c>
    </row>
    <row r="40" spans="1:2" ht="28.5" x14ac:dyDescent="0.25">
      <c r="A40" s="196" t="s">
        <v>153</v>
      </c>
      <c r="B40" s="139" t="s">
        <v>442</v>
      </c>
    </row>
    <row r="41" spans="1:2" ht="25.5" customHeight="1" x14ac:dyDescent="0.25">
      <c r="A41" s="636" t="s">
        <v>443</v>
      </c>
      <c r="B41" s="637"/>
    </row>
    <row r="42" spans="1:2" x14ac:dyDescent="0.25">
      <c r="A42" s="634" t="s">
        <v>444</v>
      </c>
      <c r="B42" s="635"/>
    </row>
    <row r="43" spans="1:2" ht="72" customHeight="1" x14ac:dyDescent="0.25">
      <c r="A43" s="632" t="s">
        <v>445</v>
      </c>
      <c r="B43" s="633"/>
    </row>
    <row r="44" spans="1:2" ht="30" x14ac:dyDescent="0.25">
      <c r="A44" s="195" t="s">
        <v>421</v>
      </c>
      <c r="B44" s="139" t="s">
        <v>446</v>
      </c>
    </row>
    <row r="45" spans="1:2" ht="45" x14ac:dyDescent="0.25">
      <c r="A45" s="196" t="s">
        <v>447</v>
      </c>
      <c r="B45" s="139" t="s">
        <v>448</v>
      </c>
    </row>
  </sheetData>
  <mergeCells count="7">
    <mergeCell ref="A43:B43"/>
    <mergeCell ref="A1:B1"/>
    <mergeCell ref="A2:B2"/>
    <mergeCell ref="B6:B9"/>
    <mergeCell ref="A17:B17"/>
    <mergeCell ref="A41:B41"/>
    <mergeCell ref="A42:B42"/>
  </mergeCells>
  <pageMargins left="0.25" right="0.25" top="0.75" bottom="0.75" header="0.3" footer="0.3"/>
  <pageSetup scale="3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6"/>
  <sheetViews>
    <sheetView zoomScale="91" workbookViewId="0"/>
  </sheetViews>
  <sheetFormatPr baseColWidth="10" defaultColWidth="9.1406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9.140625" style="108"/>
  </cols>
  <sheetData>
    <row r="1" spans="1:9" s="121" customFormat="1" x14ac:dyDescent="0.25">
      <c r="A1" s="120" t="s">
        <v>449</v>
      </c>
      <c r="B1" s="120" t="s">
        <v>450</v>
      </c>
      <c r="C1" s="120" t="s">
        <v>451</v>
      </c>
      <c r="D1" s="120" t="s">
        <v>452</v>
      </c>
      <c r="E1" s="120" t="s">
        <v>423</v>
      </c>
      <c r="F1" s="120" t="s">
        <v>453</v>
      </c>
      <c r="G1" s="120" t="s">
        <v>454</v>
      </c>
      <c r="H1" s="120" t="s">
        <v>348</v>
      </c>
      <c r="I1" s="120" t="s">
        <v>414</v>
      </c>
    </row>
    <row r="2" spans="1:9" s="121" customFormat="1" x14ac:dyDescent="0.25">
      <c r="A2" s="122" t="s">
        <v>155</v>
      </c>
      <c r="B2" s="117" t="s">
        <v>455</v>
      </c>
      <c r="C2" s="122" t="s">
        <v>456</v>
      </c>
      <c r="D2" s="123" t="s">
        <v>457</v>
      </c>
      <c r="E2" s="118" t="s">
        <v>458</v>
      </c>
      <c r="F2" s="124" t="s">
        <v>459</v>
      </c>
      <c r="G2" s="125" t="s">
        <v>460</v>
      </c>
      <c r="H2" s="125" t="s">
        <v>461</v>
      </c>
      <c r="I2" s="124" t="s">
        <v>462</v>
      </c>
    </row>
    <row r="3" spans="1:9" x14ac:dyDescent="0.25">
      <c r="A3" s="122" t="s">
        <v>463</v>
      </c>
      <c r="B3" s="117" t="s">
        <v>464</v>
      </c>
      <c r="C3" s="122" t="s">
        <v>465</v>
      </c>
      <c r="D3" s="126" t="s">
        <v>466</v>
      </c>
      <c r="E3" s="118" t="s">
        <v>467</v>
      </c>
      <c r="F3" s="124" t="s">
        <v>468</v>
      </c>
      <c r="G3" s="125" t="s">
        <v>469</v>
      </c>
      <c r="H3" s="125" t="s">
        <v>357</v>
      </c>
      <c r="I3" s="124" t="s">
        <v>470</v>
      </c>
    </row>
    <row r="4" spans="1:9" x14ac:dyDescent="0.25">
      <c r="A4" s="122" t="s">
        <v>471</v>
      </c>
      <c r="B4" s="117" t="s">
        <v>472</v>
      </c>
      <c r="C4" s="122" t="s">
        <v>473</v>
      </c>
      <c r="D4" s="126" t="s">
        <v>474</v>
      </c>
      <c r="E4" s="118" t="s">
        <v>475</v>
      </c>
      <c r="F4" s="124" t="s">
        <v>476</v>
      </c>
      <c r="G4" s="125" t="s">
        <v>477</v>
      </c>
      <c r="H4" s="125" t="s">
        <v>352</v>
      </c>
      <c r="I4" s="124" t="s">
        <v>478</v>
      </c>
    </row>
    <row r="5" spans="1:9" x14ac:dyDescent="0.25">
      <c r="A5" s="122" t="s">
        <v>479</v>
      </c>
      <c r="B5" s="117" t="s">
        <v>480</v>
      </c>
      <c r="C5" s="122" t="s">
        <v>481</v>
      </c>
      <c r="D5" s="126" t="s">
        <v>200</v>
      </c>
      <c r="E5" s="118" t="s">
        <v>482</v>
      </c>
      <c r="F5" s="124" t="s">
        <v>201</v>
      </c>
      <c r="G5" s="125" t="s">
        <v>483</v>
      </c>
      <c r="H5" s="125" t="s">
        <v>353</v>
      </c>
      <c r="I5" s="124" t="s">
        <v>484</v>
      </c>
    </row>
    <row r="6" spans="1:9" ht="30" x14ac:dyDescent="0.25">
      <c r="A6" s="122" t="s">
        <v>485</v>
      </c>
      <c r="B6" s="117" t="s">
        <v>486</v>
      </c>
      <c r="C6" s="122" t="s">
        <v>487</v>
      </c>
      <c r="D6" s="126" t="s">
        <v>206</v>
      </c>
      <c r="E6" s="118" t="s">
        <v>488</v>
      </c>
      <c r="G6" s="125" t="s">
        <v>489</v>
      </c>
      <c r="H6" s="125" t="s">
        <v>354</v>
      </c>
      <c r="I6" s="124" t="s">
        <v>490</v>
      </c>
    </row>
    <row r="7" spans="1:9" ht="30" x14ac:dyDescent="0.25">
      <c r="B7" s="117" t="s">
        <v>491</v>
      </c>
      <c r="C7" s="122" t="s">
        <v>492</v>
      </c>
      <c r="D7" s="126" t="s">
        <v>210</v>
      </c>
      <c r="E7" s="124" t="s">
        <v>493</v>
      </c>
      <c r="G7" s="118" t="s">
        <v>363</v>
      </c>
      <c r="H7" s="125" t="s">
        <v>355</v>
      </c>
      <c r="I7" s="124" t="s">
        <v>494</v>
      </c>
    </row>
    <row r="8" spans="1:9" ht="30" x14ac:dyDescent="0.25">
      <c r="A8" s="127"/>
      <c r="B8" s="117" t="s">
        <v>495</v>
      </c>
      <c r="C8" s="122" t="s">
        <v>496</v>
      </c>
      <c r="D8" s="126" t="s">
        <v>214</v>
      </c>
      <c r="E8" s="124" t="s">
        <v>497</v>
      </c>
      <c r="I8" s="124" t="s">
        <v>498</v>
      </c>
    </row>
    <row r="9" spans="1:9" ht="32.1" customHeight="1" x14ac:dyDescent="0.25">
      <c r="A9" s="127"/>
      <c r="B9" s="117" t="s">
        <v>499</v>
      </c>
      <c r="C9" s="122" t="s">
        <v>500</v>
      </c>
      <c r="D9" s="126" t="s">
        <v>501</v>
      </c>
      <c r="E9" s="124" t="s">
        <v>502</v>
      </c>
      <c r="I9" s="124" t="s">
        <v>503</v>
      </c>
    </row>
    <row r="10" spans="1:9" x14ac:dyDescent="0.25">
      <c r="A10" s="127"/>
      <c r="B10" s="117" t="s">
        <v>504</v>
      </c>
      <c r="C10" s="122" t="s">
        <v>505</v>
      </c>
      <c r="D10" s="126" t="s">
        <v>506</v>
      </c>
      <c r="E10" s="124" t="s">
        <v>507</v>
      </c>
      <c r="I10" s="124" t="s">
        <v>508</v>
      </c>
    </row>
    <row r="11" spans="1:9" x14ac:dyDescent="0.25">
      <c r="A11" s="127"/>
      <c r="B11" s="117" t="s">
        <v>509</v>
      </c>
      <c r="C11" s="122" t="s">
        <v>510</v>
      </c>
      <c r="D11" s="126" t="s">
        <v>511</v>
      </c>
      <c r="E11" s="124" t="s">
        <v>512</v>
      </c>
      <c r="I11" s="124" t="s">
        <v>513</v>
      </c>
    </row>
    <row r="12" spans="1:9" ht="30" x14ac:dyDescent="0.25">
      <c r="A12" s="127"/>
      <c r="B12" s="117" t="s">
        <v>514</v>
      </c>
      <c r="C12" s="122" t="s">
        <v>515</v>
      </c>
      <c r="D12" s="126" t="s">
        <v>516</v>
      </c>
      <c r="E12" s="124" t="s">
        <v>517</v>
      </c>
      <c r="I12" s="124" t="s">
        <v>518</v>
      </c>
    </row>
    <row r="13" spans="1:9" x14ac:dyDescent="0.25">
      <c r="A13" s="127"/>
      <c r="B13" s="241" t="s">
        <v>519</v>
      </c>
      <c r="D13" s="126" t="s">
        <v>520</v>
      </c>
      <c r="E13" s="124" t="s">
        <v>521</v>
      </c>
      <c r="I13" s="124" t="s">
        <v>522</v>
      </c>
    </row>
    <row r="14" spans="1:9" x14ac:dyDescent="0.25">
      <c r="A14" s="127"/>
      <c r="B14" s="117" t="s">
        <v>523</v>
      </c>
      <c r="C14" s="127"/>
      <c r="D14" s="126" t="s">
        <v>524</v>
      </c>
      <c r="E14" s="124" t="s">
        <v>525</v>
      </c>
    </row>
    <row r="15" spans="1:9" x14ac:dyDescent="0.25">
      <c r="A15" s="127"/>
      <c r="B15" s="117" t="s">
        <v>526</v>
      </c>
      <c r="C15" s="127"/>
      <c r="D15" s="126" t="s">
        <v>527</v>
      </c>
      <c r="E15" s="124" t="s">
        <v>528</v>
      </c>
    </row>
    <row r="16" spans="1:9" x14ac:dyDescent="0.25">
      <c r="A16" s="127"/>
      <c r="B16" s="117" t="s">
        <v>529</v>
      </c>
      <c r="C16" s="127"/>
      <c r="D16" s="126" t="s">
        <v>530</v>
      </c>
      <c r="E16" s="128"/>
    </row>
    <row r="17" spans="1:5" x14ac:dyDescent="0.25">
      <c r="A17" s="127"/>
      <c r="B17" s="117" t="s">
        <v>531</v>
      </c>
      <c r="C17" s="127"/>
      <c r="D17" s="126" t="s">
        <v>532</v>
      </c>
      <c r="E17" s="128"/>
    </row>
    <row r="18" spans="1:5" x14ac:dyDescent="0.25">
      <c r="A18" s="127"/>
      <c r="B18" s="117" t="s">
        <v>533</v>
      </c>
      <c r="C18" s="127"/>
      <c r="D18" s="126" t="s">
        <v>534</v>
      </c>
      <c r="E18" s="128"/>
    </row>
    <row r="19" spans="1:5" x14ac:dyDescent="0.25">
      <c r="A19" s="127"/>
      <c r="B19" s="117" t="s">
        <v>535</v>
      </c>
      <c r="C19" s="127"/>
      <c r="D19" s="126" t="s">
        <v>536</v>
      </c>
      <c r="E19" s="128"/>
    </row>
    <row r="20" spans="1:5" x14ac:dyDescent="0.25">
      <c r="A20" s="127"/>
      <c r="B20" s="117" t="s">
        <v>537</v>
      </c>
      <c r="C20" s="127"/>
      <c r="D20" s="126" t="s">
        <v>538</v>
      </c>
      <c r="E20" s="128"/>
    </row>
    <row r="21" spans="1:5" x14ac:dyDescent="0.25">
      <c r="B21" s="117" t="s">
        <v>539</v>
      </c>
      <c r="D21" s="126" t="s">
        <v>540</v>
      </c>
      <c r="E21" s="128"/>
    </row>
    <row r="22" spans="1:5" x14ac:dyDescent="0.25">
      <c r="B22" s="117" t="s">
        <v>541</v>
      </c>
      <c r="D22" s="126" t="s">
        <v>542</v>
      </c>
      <c r="E22" s="128"/>
    </row>
    <row r="23" spans="1:5" x14ac:dyDescent="0.25">
      <c r="B23" s="117" t="s">
        <v>543</v>
      </c>
      <c r="D23" s="126" t="s">
        <v>544</v>
      </c>
      <c r="E23" s="128"/>
    </row>
    <row r="24" spans="1:5" x14ac:dyDescent="0.25">
      <c r="D24" s="129" t="s">
        <v>545</v>
      </c>
      <c r="E24" s="129" t="s">
        <v>546</v>
      </c>
    </row>
    <row r="25" spans="1:5" x14ac:dyDescent="0.25">
      <c r="D25" s="130" t="s">
        <v>547</v>
      </c>
      <c r="E25" s="124" t="s">
        <v>548</v>
      </c>
    </row>
    <row r="26" spans="1:5" x14ac:dyDescent="0.25">
      <c r="D26" s="130" t="s">
        <v>549</v>
      </c>
      <c r="E26" s="124" t="s">
        <v>550</v>
      </c>
    </row>
    <row r="27" spans="1:5" x14ac:dyDescent="0.25">
      <c r="D27" s="641" t="s">
        <v>551</v>
      </c>
      <c r="E27" s="124" t="s">
        <v>552</v>
      </c>
    </row>
    <row r="28" spans="1:5" x14ac:dyDescent="0.25">
      <c r="D28" s="642"/>
      <c r="E28" s="124" t="s">
        <v>553</v>
      </c>
    </row>
    <row r="29" spans="1:5" x14ac:dyDescent="0.25">
      <c r="D29" s="642"/>
      <c r="E29" s="124" t="s">
        <v>554</v>
      </c>
    </row>
    <row r="30" spans="1:5" x14ac:dyDescent="0.25">
      <c r="D30" s="643"/>
      <c r="E30" s="124" t="s">
        <v>555</v>
      </c>
    </row>
    <row r="31" spans="1:5" x14ac:dyDescent="0.25">
      <c r="D31" s="130" t="s">
        <v>556</v>
      </c>
      <c r="E31" s="124" t="s">
        <v>557</v>
      </c>
    </row>
    <row r="32" spans="1:5" x14ac:dyDescent="0.25">
      <c r="D32" s="130" t="s">
        <v>558</v>
      </c>
      <c r="E32" s="124" t="s">
        <v>559</v>
      </c>
    </row>
    <row r="33" spans="4:5" x14ac:dyDescent="0.25">
      <c r="D33" s="130" t="s">
        <v>560</v>
      </c>
      <c r="E33" s="124" t="s">
        <v>561</v>
      </c>
    </row>
    <row r="34" spans="4:5" x14ac:dyDescent="0.25">
      <c r="D34" s="130" t="s">
        <v>562</v>
      </c>
      <c r="E34" s="124" t="s">
        <v>563</v>
      </c>
    </row>
    <row r="35" spans="4:5" x14ac:dyDescent="0.25">
      <c r="D35" s="130" t="s">
        <v>564</v>
      </c>
      <c r="E35" s="124" t="s">
        <v>565</v>
      </c>
    </row>
    <row r="36" spans="4:5" x14ac:dyDescent="0.25">
      <c r="D36" s="130" t="s">
        <v>566</v>
      </c>
      <c r="E36" s="124" t="s">
        <v>567</v>
      </c>
    </row>
    <row r="37" spans="4:5" x14ac:dyDescent="0.25">
      <c r="D37" s="130" t="s">
        <v>568</v>
      </c>
      <c r="E37" s="124" t="s">
        <v>182</v>
      </c>
    </row>
    <row r="38" spans="4:5" x14ac:dyDescent="0.25">
      <c r="D38" s="130" t="s">
        <v>569</v>
      </c>
      <c r="E38" s="124" t="s">
        <v>190</v>
      </c>
    </row>
    <row r="39" spans="4:5" x14ac:dyDescent="0.25">
      <c r="D39" s="131" t="s">
        <v>570</v>
      </c>
      <c r="E39" s="124" t="s">
        <v>571</v>
      </c>
    </row>
    <row r="40" spans="4:5" x14ac:dyDescent="0.25">
      <c r="D40" s="131" t="s">
        <v>572</v>
      </c>
      <c r="E40" s="124" t="s">
        <v>573</v>
      </c>
    </row>
    <row r="41" spans="4:5" x14ac:dyDescent="0.25">
      <c r="D41" s="130" t="s">
        <v>574</v>
      </c>
      <c r="E41" s="124" t="s">
        <v>575</v>
      </c>
    </row>
    <row r="42" spans="4:5" x14ac:dyDescent="0.25">
      <c r="D42" s="130" t="s">
        <v>576</v>
      </c>
      <c r="E42" s="124" t="s">
        <v>196</v>
      </c>
    </row>
    <row r="43" spans="4:5" x14ac:dyDescent="0.25">
      <c r="D43" s="131" t="s">
        <v>577</v>
      </c>
      <c r="E43" s="124" t="s">
        <v>578</v>
      </c>
    </row>
    <row r="44" spans="4:5" x14ac:dyDescent="0.25">
      <c r="D44" s="132" t="s">
        <v>579</v>
      </c>
      <c r="E44" s="124" t="s">
        <v>580</v>
      </c>
    </row>
    <row r="45" spans="4:5" x14ac:dyDescent="0.25">
      <c r="D45" s="126" t="s">
        <v>581</v>
      </c>
      <c r="E45" s="124" t="s">
        <v>582</v>
      </c>
    </row>
    <row r="46" spans="4:5" x14ac:dyDescent="0.25">
      <c r="D46" s="126" t="s">
        <v>583</v>
      </c>
      <c r="E46" s="124" t="s">
        <v>584</v>
      </c>
    </row>
    <row r="47" spans="4:5" x14ac:dyDescent="0.25">
      <c r="D47" s="126" t="s">
        <v>585</v>
      </c>
      <c r="E47" s="124" t="s">
        <v>586</v>
      </c>
    </row>
    <row r="48" spans="4:5" x14ac:dyDescent="0.25">
      <c r="D48" s="126" t="s">
        <v>587</v>
      </c>
      <c r="E48" s="124" t="s">
        <v>588</v>
      </c>
    </row>
    <row r="49" spans="4:4" x14ac:dyDescent="0.25">
      <c r="D49" s="129" t="s">
        <v>589</v>
      </c>
    </row>
    <row r="50" spans="4:4" x14ac:dyDescent="0.25">
      <c r="D50" s="126" t="s">
        <v>590</v>
      </c>
    </row>
    <row r="51" spans="4:4" x14ac:dyDescent="0.25">
      <c r="D51" s="126" t="s">
        <v>591</v>
      </c>
    </row>
    <row r="52" spans="4:4" x14ac:dyDescent="0.25">
      <c r="D52" s="129" t="s">
        <v>592</v>
      </c>
    </row>
    <row r="53" spans="4:4" x14ac:dyDescent="0.25">
      <c r="D53" s="132" t="s">
        <v>593</v>
      </c>
    </row>
    <row r="54" spans="4:4" x14ac:dyDescent="0.25">
      <c r="D54" s="132" t="s">
        <v>594</v>
      </c>
    </row>
    <row r="55" spans="4:4" x14ac:dyDescent="0.25">
      <c r="D55" s="132" t="s">
        <v>595</v>
      </c>
    </row>
    <row r="56" spans="4:4" x14ac:dyDescent="0.25">
      <c r="D56" s="132" t="s">
        <v>596</v>
      </c>
    </row>
  </sheetData>
  <mergeCells count="1">
    <mergeCell ref="D27:D30"/>
  </mergeCells>
  <pageMargins left="0.7" right="0.7" top="0.75" bottom="0.75" header="0.3" footer="0.3"/>
  <pageSetup scale="2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10.8554687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6"/>
  <sheetViews>
    <sheetView zoomScale="90" zoomScaleNormal="90" workbookViewId="0">
      <selection activeCell="P9" sqref="P9"/>
    </sheetView>
  </sheetViews>
  <sheetFormatPr baseColWidth="10" defaultColWidth="10.85546875" defaultRowHeight="15" x14ac:dyDescent="0.25"/>
  <cols>
    <col min="1" max="2" width="10.85546875" customWidth="1"/>
    <col min="3" max="3" width="6.85546875" customWidth="1"/>
    <col min="4" max="4" width="8.85546875" customWidth="1"/>
    <col min="5" max="5" width="10.85546875" customWidth="1"/>
  </cols>
  <sheetData>
    <row r="1" spans="1:14" x14ac:dyDescent="0.25">
      <c r="B1" t="s">
        <v>597</v>
      </c>
      <c r="C1" s="646" t="s">
        <v>598</v>
      </c>
      <c r="D1" s="646"/>
      <c r="E1" s="646"/>
      <c r="F1" s="646"/>
      <c r="G1" s="647" t="s">
        <v>599</v>
      </c>
      <c r="H1" s="648"/>
      <c r="I1" s="648"/>
      <c r="J1" s="649"/>
      <c r="K1" s="645" t="s">
        <v>600</v>
      </c>
      <c r="L1" s="645"/>
      <c r="M1" s="645"/>
      <c r="N1" s="645"/>
    </row>
    <row r="2" spans="1:14" x14ac:dyDescent="0.25">
      <c r="C2" s="4"/>
      <c r="D2" s="4"/>
      <c r="E2" s="4"/>
      <c r="F2" s="4" t="s">
        <v>601</v>
      </c>
      <c r="G2" s="30"/>
      <c r="H2" s="4"/>
      <c r="I2" s="4"/>
      <c r="J2" s="31" t="s">
        <v>601</v>
      </c>
      <c r="K2" s="4"/>
      <c r="L2" s="4"/>
      <c r="M2" s="4"/>
      <c r="N2" s="4" t="s">
        <v>601</v>
      </c>
    </row>
    <row r="3" spans="1:14" x14ac:dyDescent="0.25">
      <c r="A3" s="644" t="s">
        <v>602</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64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644"/>
      <c r="B5" s="5">
        <v>3</v>
      </c>
      <c r="C5" s="6">
        <v>0.05</v>
      </c>
      <c r="D5" s="6">
        <v>0.05</v>
      </c>
      <c r="E5" s="6">
        <v>0.1</v>
      </c>
      <c r="F5" s="7">
        <f>(C5+D5+E5)</f>
        <v>0.2</v>
      </c>
      <c r="G5" s="32">
        <v>0.1</v>
      </c>
      <c r="H5" s="6">
        <v>0.1</v>
      </c>
      <c r="I5" s="6">
        <v>0.1</v>
      </c>
      <c r="J5" s="33">
        <f>(G5+H5+I5)</f>
        <v>0.30000000000000004</v>
      </c>
      <c r="K5" s="24"/>
      <c r="L5" s="5"/>
      <c r="M5" s="5"/>
      <c r="N5" s="5"/>
    </row>
    <row r="6" spans="1:14" x14ac:dyDescent="0.25">
      <c r="A6" s="644"/>
      <c r="B6" s="5">
        <v>4</v>
      </c>
      <c r="C6" s="6">
        <v>0.1</v>
      </c>
      <c r="D6" s="6">
        <v>0.1</v>
      </c>
      <c r="E6" s="6">
        <v>0.2</v>
      </c>
      <c r="F6" s="7">
        <f>(C6+D6+E6)</f>
        <v>0.4</v>
      </c>
      <c r="G6" s="32">
        <v>0</v>
      </c>
      <c r="H6" s="6">
        <v>0</v>
      </c>
      <c r="I6" s="6">
        <v>0.1</v>
      </c>
      <c r="J6" s="33">
        <f>(G6+H6+I6)</f>
        <v>0.1</v>
      </c>
      <c r="K6" s="24"/>
      <c r="L6" s="5"/>
      <c r="M6" s="5"/>
      <c r="N6" s="5"/>
    </row>
    <row r="7" spans="1:14" x14ac:dyDescent="0.25">
      <c r="A7" s="644"/>
      <c r="B7" s="5">
        <v>5</v>
      </c>
      <c r="C7" s="6">
        <v>0</v>
      </c>
      <c r="D7" s="6">
        <v>0</v>
      </c>
      <c r="E7" s="6">
        <v>0</v>
      </c>
      <c r="F7" s="7">
        <f>(C7+D7+E7)</f>
        <v>0</v>
      </c>
      <c r="G7" s="32">
        <v>0</v>
      </c>
      <c r="H7" s="6">
        <v>0</v>
      </c>
      <c r="I7" s="6">
        <v>0</v>
      </c>
      <c r="J7" s="33">
        <f>(G7+H7+I7)</f>
        <v>0</v>
      </c>
      <c r="K7" s="24"/>
      <c r="L7" s="5"/>
      <c r="M7" s="5"/>
      <c r="N7" s="5"/>
    </row>
    <row r="8" spans="1:14" x14ac:dyDescent="0.25">
      <c r="A8" s="644" t="s">
        <v>603</v>
      </c>
      <c r="B8" s="9">
        <v>6</v>
      </c>
      <c r="C8" s="10">
        <v>0.1</v>
      </c>
      <c r="D8" s="10">
        <v>0.1</v>
      </c>
      <c r="E8" s="10">
        <v>0.1</v>
      </c>
      <c r="F8" s="11">
        <f>C8+D8+E8</f>
        <v>0.30000000000000004</v>
      </c>
      <c r="G8" s="34"/>
      <c r="H8" s="9"/>
      <c r="I8" s="9"/>
      <c r="J8" s="35"/>
      <c r="K8" s="25"/>
      <c r="L8" s="9"/>
      <c r="M8" s="9"/>
      <c r="N8" s="9"/>
    </row>
    <row r="9" spans="1:14" x14ac:dyDescent="0.25">
      <c r="A9" s="644"/>
      <c r="B9" s="9">
        <v>7</v>
      </c>
      <c r="C9" s="9"/>
      <c r="D9" s="9"/>
      <c r="E9" s="9"/>
      <c r="F9" s="19"/>
      <c r="G9" s="36"/>
      <c r="H9" s="9"/>
      <c r="I9" s="9"/>
      <c r="J9" s="35"/>
      <c r="K9" s="25"/>
      <c r="L9" s="9"/>
      <c r="M9" s="9"/>
      <c r="N9" s="9"/>
    </row>
    <row r="10" spans="1:14" x14ac:dyDescent="0.25">
      <c r="A10" s="644"/>
      <c r="B10" s="9">
        <v>8</v>
      </c>
      <c r="C10" s="9"/>
      <c r="D10" s="9"/>
      <c r="E10" s="9"/>
      <c r="F10" s="19"/>
      <c r="G10" s="36"/>
      <c r="H10" s="9"/>
      <c r="I10" s="9"/>
      <c r="J10" s="35"/>
      <c r="K10" s="25"/>
      <c r="L10" s="9"/>
      <c r="M10" s="9"/>
      <c r="N10" s="9"/>
    </row>
    <row r="11" spans="1:14" x14ac:dyDescent="0.25">
      <c r="A11" s="644"/>
      <c r="B11" s="9">
        <v>9</v>
      </c>
      <c r="C11" s="9"/>
      <c r="D11" s="9"/>
      <c r="E11" s="9"/>
      <c r="F11" s="19"/>
      <c r="G11" s="36"/>
      <c r="H11" s="9"/>
      <c r="I11" s="9"/>
      <c r="J11" s="35"/>
      <c r="K11" s="25"/>
      <c r="L11" s="9"/>
      <c r="M11" s="9"/>
      <c r="N11" s="9"/>
    </row>
    <row r="12" spans="1:14" x14ac:dyDescent="0.25">
      <c r="A12" s="644" t="s">
        <v>604</v>
      </c>
      <c r="B12" s="14">
        <v>10</v>
      </c>
      <c r="C12" s="14"/>
      <c r="D12" s="14"/>
      <c r="E12" s="14"/>
      <c r="F12" s="20"/>
      <c r="G12" s="37"/>
      <c r="H12" s="14"/>
      <c r="I12" s="14"/>
      <c r="J12" s="38"/>
      <c r="K12" s="26"/>
      <c r="L12" s="14"/>
      <c r="M12" s="14"/>
      <c r="N12" s="14"/>
    </row>
    <row r="13" spans="1:14" x14ac:dyDescent="0.25">
      <c r="A13" s="644"/>
      <c r="B13" s="14">
        <v>11</v>
      </c>
      <c r="C13" s="14"/>
      <c r="D13" s="14"/>
      <c r="E13" s="14"/>
      <c r="F13" s="20"/>
      <c r="G13" s="37"/>
      <c r="H13" s="14"/>
      <c r="I13" s="14"/>
      <c r="J13" s="38"/>
      <c r="K13" s="26"/>
      <c r="L13" s="14"/>
      <c r="M13" s="14"/>
      <c r="N13" s="14"/>
    </row>
    <row r="14" spans="1:14" x14ac:dyDescent="0.25">
      <c r="A14" s="644"/>
      <c r="B14" s="14">
        <v>12</v>
      </c>
      <c r="C14" s="14"/>
      <c r="D14" s="14"/>
      <c r="E14" s="14"/>
      <c r="F14" s="20"/>
      <c r="G14" s="37"/>
      <c r="H14" s="14"/>
      <c r="I14" s="14"/>
      <c r="J14" s="38"/>
      <c r="K14" s="26"/>
      <c r="L14" s="14"/>
      <c r="M14" s="14"/>
      <c r="N14" s="14"/>
    </row>
    <row r="15" spans="1:14" x14ac:dyDescent="0.25">
      <c r="A15" s="644"/>
      <c r="B15" s="14">
        <v>13</v>
      </c>
      <c r="C15" s="14"/>
      <c r="D15" s="14"/>
      <c r="E15" s="14"/>
      <c r="F15" s="20"/>
      <c r="G15" s="37"/>
      <c r="H15" s="14"/>
      <c r="I15" s="14"/>
      <c r="J15" s="38"/>
      <c r="K15" s="26"/>
      <c r="L15" s="14"/>
      <c r="M15" s="14"/>
      <c r="N15" s="14"/>
    </row>
    <row r="16" spans="1:14" x14ac:dyDescent="0.25">
      <c r="A16" s="644" t="s">
        <v>605</v>
      </c>
      <c r="B16" s="15">
        <v>14</v>
      </c>
      <c r="C16" s="15"/>
      <c r="D16" s="15"/>
      <c r="E16" s="15"/>
      <c r="F16" s="21"/>
      <c r="G16" s="39"/>
      <c r="H16" s="15"/>
      <c r="I16" s="15"/>
      <c r="J16" s="40"/>
      <c r="K16" s="27"/>
      <c r="L16" s="15"/>
      <c r="M16" s="15"/>
      <c r="N16" s="15"/>
    </row>
    <row r="17" spans="1:14" x14ac:dyDescent="0.25">
      <c r="A17" s="644"/>
      <c r="B17" s="15">
        <v>15</v>
      </c>
      <c r="C17" s="15"/>
      <c r="D17" s="15"/>
      <c r="E17" s="15"/>
      <c r="F17" s="21"/>
      <c r="G17" s="39"/>
      <c r="H17" s="15"/>
      <c r="I17" s="15"/>
      <c r="J17" s="40"/>
      <c r="K17" s="27"/>
      <c r="L17" s="15"/>
      <c r="M17" s="15"/>
      <c r="N17" s="15"/>
    </row>
    <row r="18" spans="1:14" x14ac:dyDescent="0.25">
      <c r="A18" s="644"/>
      <c r="B18" s="15">
        <v>16</v>
      </c>
      <c r="C18" s="15"/>
      <c r="D18" s="15"/>
      <c r="E18" s="15"/>
      <c r="F18" s="21"/>
      <c r="G18" s="39"/>
      <c r="H18" s="15"/>
      <c r="I18" s="15"/>
      <c r="J18" s="40"/>
      <c r="K18" s="27"/>
      <c r="L18" s="15"/>
      <c r="M18" s="15"/>
      <c r="N18" s="15"/>
    </row>
    <row r="19" spans="1:14" x14ac:dyDescent="0.25">
      <c r="A19" s="644" t="s">
        <v>606</v>
      </c>
      <c r="B19" s="18">
        <v>17</v>
      </c>
      <c r="C19" s="18"/>
      <c r="D19" s="18"/>
      <c r="E19" s="18"/>
      <c r="F19" s="22"/>
      <c r="G19" s="41"/>
      <c r="H19" s="18"/>
      <c r="I19" s="18"/>
      <c r="J19" s="42"/>
      <c r="K19" s="28"/>
      <c r="L19" s="18"/>
      <c r="M19" s="18"/>
      <c r="N19" s="18"/>
    </row>
    <row r="20" spans="1:14" x14ac:dyDescent="0.25">
      <c r="A20" s="644"/>
      <c r="B20" s="18">
        <v>18</v>
      </c>
      <c r="C20" s="18"/>
      <c r="D20" s="18"/>
      <c r="E20" s="18"/>
      <c r="F20" s="22"/>
      <c r="G20" s="41"/>
      <c r="H20" s="18"/>
      <c r="I20" s="18"/>
      <c r="J20" s="42"/>
      <c r="K20" s="28"/>
      <c r="L20" s="18"/>
      <c r="M20" s="18"/>
      <c r="N20" s="18"/>
    </row>
    <row r="21" spans="1:14" x14ac:dyDescent="0.25">
      <c r="A21" s="644"/>
      <c r="B21" s="18">
        <v>19</v>
      </c>
      <c r="C21" s="18"/>
      <c r="D21" s="18"/>
      <c r="E21" s="18"/>
      <c r="F21" s="22"/>
      <c r="G21" s="41"/>
      <c r="H21" s="18"/>
      <c r="I21" s="18"/>
      <c r="J21" s="42"/>
      <c r="K21" s="28"/>
      <c r="L21" s="18"/>
      <c r="M21" s="18"/>
      <c r="N21" s="18"/>
    </row>
    <row r="22" spans="1:14" x14ac:dyDescent="0.25">
      <c r="A22" s="644"/>
      <c r="B22" s="18">
        <v>20</v>
      </c>
      <c r="C22" s="18"/>
      <c r="D22" s="18"/>
      <c r="E22" s="18"/>
      <c r="F22" s="22"/>
      <c r="G22" s="41"/>
      <c r="H22" s="18"/>
      <c r="I22" s="18"/>
      <c r="J22" s="42"/>
      <c r="K22" s="28"/>
      <c r="L22" s="18"/>
      <c r="M22" s="18"/>
      <c r="N22" s="18"/>
    </row>
    <row r="23" spans="1:14" x14ac:dyDescent="0.25">
      <c r="A23" s="644" t="s">
        <v>607</v>
      </c>
      <c r="B23" s="13">
        <v>21</v>
      </c>
      <c r="C23" s="13"/>
      <c r="D23" s="13"/>
      <c r="E23" s="13"/>
      <c r="F23" s="23"/>
      <c r="G23" s="43"/>
      <c r="H23" s="13"/>
      <c r="I23" s="13"/>
      <c r="J23" s="44"/>
      <c r="K23" s="29"/>
      <c r="L23" s="13"/>
      <c r="M23" s="13"/>
      <c r="N23" s="13"/>
    </row>
    <row r="24" spans="1:14" x14ac:dyDescent="0.25">
      <c r="A24" s="644"/>
      <c r="B24" s="13">
        <v>22</v>
      </c>
      <c r="C24" s="13"/>
      <c r="D24" s="13"/>
      <c r="E24" s="13"/>
      <c r="F24" s="23"/>
      <c r="G24" s="43"/>
      <c r="H24" s="13"/>
      <c r="I24" s="13"/>
      <c r="J24" s="44"/>
      <c r="K24" s="29"/>
      <c r="L24" s="13"/>
      <c r="M24" s="13"/>
      <c r="N24" s="13"/>
    </row>
    <row r="25" spans="1:14" x14ac:dyDescent="0.25">
      <c r="A25" s="644"/>
      <c r="B25" s="13">
        <v>23</v>
      </c>
      <c r="C25" s="13"/>
      <c r="D25" s="13"/>
      <c r="E25" s="13"/>
      <c r="F25" s="23"/>
      <c r="G25" s="43"/>
      <c r="H25" s="13"/>
      <c r="I25" s="13"/>
      <c r="J25" s="44"/>
      <c r="K25" s="29"/>
      <c r="L25" s="13"/>
      <c r="M25" s="13"/>
      <c r="N25" s="13"/>
    </row>
    <row r="26" spans="1:14" x14ac:dyDescent="0.25">
      <c r="A26" s="644"/>
      <c r="B26" s="13">
        <v>24</v>
      </c>
      <c r="C26" s="13"/>
      <c r="D26" s="13"/>
      <c r="E26" s="13"/>
      <c r="F26" s="23"/>
      <c r="G26" s="43"/>
      <c r="H26" s="13"/>
      <c r="I26" s="13"/>
      <c r="J26" s="44"/>
      <c r="K26" s="29"/>
      <c r="L26" s="13"/>
      <c r="M26" s="13"/>
      <c r="N26" s="13"/>
    </row>
    <row r="27" spans="1:14" x14ac:dyDescent="0.25">
      <c r="A27" s="644" t="s">
        <v>608</v>
      </c>
      <c r="B27" s="9">
        <v>25</v>
      </c>
      <c r="C27" s="9"/>
      <c r="D27" s="9"/>
      <c r="E27" s="9"/>
      <c r="F27" s="9"/>
      <c r="G27" s="9"/>
      <c r="H27" s="9"/>
      <c r="I27" s="9"/>
      <c r="J27" s="9"/>
      <c r="K27" s="9"/>
      <c r="L27" s="9"/>
      <c r="M27" s="9"/>
      <c r="N27" s="9"/>
    </row>
    <row r="28" spans="1:14" x14ac:dyDescent="0.25">
      <c r="A28" s="644"/>
      <c r="B28" s="9">
        <v>26</v>
      </c>
      <c r="C28" s="9"/>
      <c r="D28" s="9"/>
      <c r="E28" s="9"/>
      <c r="F28" s="9"/>
      <c r="G28" s="9"/>
      <c r="H28" s="9"/>
      <c r="I28" s="9"/>
      <c r="J28" s="9"/>
      <c r="K28" s="9"/>
      <c r="L28" s="9"/>
      <c r="M28" s="9"/>
      <c r="N28" s="9"/>
    </row>
    <row r="29" spans="1:14" x14ac:dyDescent="0.25">
      <c r="A29" s="644"/>
      <c r="B29" s="9">
        <v>27</v>
      </c>
      <c r="C29" s="9"/>
      <c r="D29" s="9"/>
      <c r="E29" s="9"/>
      <c r="F29" s="9"/>
      <c r="G29" s="9"/>
      <c r="H29" s="9"/>
      <c r="I29" s="9"/>
      <c r="J29" s="9"/>
      <c r="K29" s="9"/>
      <c r="L29" s="9"/>
      <c r="M29" s="9"/>
      <c r="N29" s="9"/>
    </row>
    <row r="30" spans="1:14" x14ac:dyDescent="0.25">
      <c r="A30" s="644"/>
      <c r="B30" s="9">
        <v>28</v>
      </c>
      <c r="C30" s="9"/>
      <c r="D30" s="9"/>
      <c r="E30" s="9"/>
      <c r="F30" s="9"/>
      <c r="G30" s="9"/>
      <c r="H30" s="9"/>
      <c r="I30" s="9"/>
      <c r="J30" s="9"/>
      <c r="K30" s="9"/>
      <c r="L30" s="9"/>
      <c r="M30" s="9"/>
      <c r="N30" s="9"/>
    </row>
    <row r="31" spans="1:14" x14ac:dyDescent="0.25">
      <c r="A31" s="644"/>
      <c r="B31" s="9">
        <v>29</v>
      </c>
      <c r="C31" s="9"/>
      <c r="D31" s="9"/>
      <c r="E31" s="9"/>
      <c r="F31" s="9"/>
      <c r="G31" s="9"/>
      <c r="H31" s="9"/>
      <c r="I31" s="9"/>
      <c r="J31" s="9"/>
      <c r="K31" s="9"/>
      <c r="L31" s="9"/>
      <c r="M31" s="9"/>
      <c r="N31" s="9"/>
    </row>
    <row r="32" spans="1:14" x14ac:dyDescent="0.25">
      <c r="A32" s="644" t="s">
        <v>609</v>
      </c>
      <c r="B32" s="16">
        <v>30</v>
      </c>
      <c r="C32" s="16"/>
      <c r="D32" s="16"/>
      <c r="E32" s="16"/>
      <c r="F32" s="16"/>
      <c r="G32" s="16"/>
      <c r="H32" s="16"/>
      <c r="I32" s="16"/>
      <c r="J32" s="16"/>
      <c r="K32" s="16"/>
      <c r="L32" s="16"/>
      <c r="M32" s="16"/>
      <c r="N32" s="16"/>
    </row>
    <row r="33" spans="1:14" x14ac:dyDescent="0.25">
      <c r="A33" s="644"/>
      <c r="B33" s="16">
        <v>31</v>
      </c>
      <c r="C33" s="16"/>
      <c r="D33" s="16"/>
      <c r="E33" s="16"/>
      <c r="F33" s="16"/>
      <c r="G33" s="16"/>
      <c r="H33" s="16"/>
      <c r="I33" s="16"/>
      <c r="J33" s="16"/>
      <c r="K33" s="16"/>
      <c r="L33" s="16"/>
      <c r="M33" s="16"/>
      <c r="N33" s="16"/>
    </row>
    <row r="34" spans="1:14" x14ac:dyDescent="0.25">
      <c r="A34" s="644"/>
      <c r="B34" s="16">
        <v>32</v>
      </c>
      <c r="C34" s="16"/>
      <c r="D34" s="16"/>
      <c r="E34" s="16"/>
      <c r="F34" s="16"/>
      <c r="G34" s="16"/>
      <c r="H34" s="16"/>
      <c r="I34" s="16"/>
      <c r="J34" s="16"/>
      <c r="K34" s="16"/>
      <c r="L34" s="16"/>
      <c r="M34" s="16"/>
      <c r="N34" s="16"/>
    </row>
    <row r="35" spans="1:14" x14ac:dyDescent="0.25">
      <c r="A35" s="644" t="s">
        <v>610</v>
      </c>
      <c r="B35" s="17">
        <v>33</v>
      </c>
      <c r="C35" s="14"/>
      <c r="D35" s="14"/>
      <c r="E35" s="14"/>
      <c r="F35" s="14"/>
      <c r="G35" s="14"/>
      <c r="H35" s="14"/>
      <c r="I35" s="14"/>
      <c r="J35" s="14"/>
      <c r="K35" s="14"/>
      <c r="L35" s="14"/>
      <c r="M35" s="14"/>
      <c r="N35" s="14"/>
    </row>
    <row r="36" spans="1:14" x14ac:dyDescent="0.25">
      <c r="A36" s="644"/>
      <c r="B36" s="14">
        <v>34</v>
      </c>
      <c r="C36" s="14"/>
      <c r="D36" s="14"/>
      <c r="E36" s="14"/>
      <c r="F36" s="14"/>
      <c r="G36" s="14"/>
      <c r="H36" s="14"/>
      <c r="I36" s="14"/>
      <c r="J36" s="14"/>
      <c r="K36" s="14"/>
      <c r="L36" s="14"/>
      <c r="M36" s="14"/>
      <c r="N36" s="14"/>
    </row>
    <row r="37" spans="1:14" x14ac:dyDescent="0.25">
      <c r="A37" s="644"/>
      <c r="B37" s="45">
        <v>35</v>
      </c>
      <c r="C37" s="14"/>
      <c r="D37" s="14"/>
      <c r="E37" s="14"/>
      <c r="F37" s="14"/>
      <c r="G37" s="14"/>
      <c r="H37" s="14"/>
      <c r="I37" s="14"/>
      <c r="J37" s="14"/>
      <c r="K37" s="14"/>
      <c r="L37" s="14"/>
      <c r="M37" s="14"/>
      <c r="N37" s="14"/>
    </row>
    <row r="38" spans="1:14" x14ac:dyDescent="0.25">
      <c r="A38" s="644" t="s">
        <v>611</v>
      </c>
      <c r="B38" s="8">
        <v>36</v>
      </c>
      <c r="C38" s="8"/>
      <c r="D38" s="8"/>
      <c r="E38" s="8"/>
      <c r="F38" s="8"/>
      <c r="G38" s="8"/>
      <c r="H38" s="8"/>
      <c r="I38" s="8"/>
      <c r="J38" s="8"/>
      <c r="K38" s="8"/>
      <c r="L38" s="8"/>
      <c r="M38" s="8"/>
      <c r="N38" s="8"/>
    </row>
    <row r="39" spans="1:14" x14ac:dyDescent="0.25">
      <c r="A39" s="644"/>
      <c r="B39" s="8">
        <v>37</v>
      </c>
      <c r="C39" s="8"/>
      <c r="D39" s="8"/>
      <c r="E39" s="8"/>
      <c r="F39" s="8"/>
      <c r="G39" s="8"/>
      <c r="H39" s="8"/>
      <c r="I39" s="8"/>
      <c r="J39" s="8"/>
      <c r="K39" s="8"/>
      <c r="L39" s="8"/>
      <c r="M39" s="8"/>
      <c r="N39" s="8"/>
    </row>
    <row r="40" spans="1:14" x14ac:dyDescent="0.25">
      <c r="A40" s="644"/>
      <c r="B40" s="8">
        <v>38</v>
      </c>
      <c r="C40" s="8"/>
      <c r="D40" s="8"/>
      <c r="E40" s="8"/>
      <c r="F40" s="8"/>
      <c r="G40" s="8"/>
      <c r="H40" s="8"/>
      <c r="I40" s="8"/>
      <c r="J40" s="8"/>
      <c r="K40" s="8"/>
      <c r="L40" s="8"/>
      <c r="M40" s="8"/>
      <c r="N40" s="8"/>
    </row>
    <row r="41" spans="1:14" x14ac:dyDescent="0.25">
      <c r="A41" s="651" t="s">
        <v>612</v>
      </c>
      <c r="B41" s="46">
        <v>39</v>
      </c>
      <c r="C41" s="47"/>
      <c r="D41" s="47"/>
      <c r="E41" s="47"/>
      <c r="F41" s="47"/>
      <c r="G41" s="47"/>
      <c r="H41" s="47"/>
      <c r="I41" s="47"/>
      <c r="J41" s="47"/>
      <c r="K41" s="47"/>
      <c r="L41" s="47"/>
      <c r="M41" s="47"/>
      <c r="N41" s="47"/>
    </row>
    <row r="42" spans="1:14" x14ac:dyDescent="0.25">
      <c r="A42" s="651"/>
      <c r="B42" s="47">
        <v>40</v>
      </c>
      <c r="C42" s="47"/>
      <c r="D42" s="47"/>
      <c r="E42" s="47"/>
      <c r="F42" s="47"/>
      <c r="G42" s="47"/>
      <c r="H42" s="47"/>
      <c r="I42" s="47"/>
      <c r="J42" s="47"/>
      <c r="K42" s="47"/>
      <c r="L42" s="47"/>
      <c r="M42" s="47"/>
      <c r="N42" s="47"/>
    </row>
    <row r="43" spans="1:14" x14ac:dyDescent="0.25">
      <c r="A43" s="651"/>
      <c r="B43" s="47">
        <v>41</v>
      </c>
      <c r="C43" s="47"/>
      <c r="D43" s="47"/>
      <c r="E43" s="47"/>
      <c r="F43" s="47"/>
      <c r="G43" s="47"/>
      <c r="H43" s="47"/>
      <c r="I43" s="47"/>
      <c r="J43" s="47"/>
      <c r="K43" s="47"/>
      <c r="L43" s="47"/>
      <c r="M43" s="47"/>
      <c r="N43" s="47"/>
    </row>
    <row r="44" spans="1:14" x14ac:dyDescent="0.25">
      <c r="A44" s="651"/>
      <c r="B44" s="48">
        <v>42</v>
      </c>
      <c r="C44" s="47"/>
      <c r="D44" s="47"/>
      <c r="E44" s="47"/>
      <c r="F44" s="47"/>
      <c r="G44" s="47"/>
      <c r="H44" s="47"/>
      <c r="I44" s="47"/>
      <c r="J44" s="47"/>
      <c r="K44" s="47"/>
      <c r="L44" s="47"/>
      <c r="M44" s="47"/>
      <c r="N44" s="47"/>
    </row>
    <row r="45" spans="1:14" x14ac:dyDescent="0.25">
      <c r="A45" s="650" t="s">
        <v>613</v>
      </c>
      <c r="B45" s="12">
        <v>43</v>
      </c>
      <c r="C45" s="12"/>
      <c r="D45" s="12"/>
      <c r="E45" s="12"/>
      <c r="F45" s="12"/>
      <c r="G45" s="12"/>
      <c r="H45" s="12"/>
      <c r="I45" s="12"/>
      <c r="J45" s="12"/>
      <c r="K45" s="12"/>
      <c r="L45" s="12"/>
      <c r="M45" s="12"/>
      <c r="N45" s="12"/>
    </row>
    <row r="46" spans="1:14" x14ac:dyDescent="0.25">
      <c r="A46" s="650"/>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92"/>
      <c r="B1" s="466" t="s">
        <v>0</v>
      </c>
      <c r="C1" s="467"/>
      <c r="D1" s="467"/>
      <c r="E1" s="467"/>
      <c r="F1" s="467"/>
      <c r="G1" s="467"/>
      <c r="H1" s="467"/>
      <c r="I1" s="467"/>
      <c r="J1" s="467"/>
      <c r="K1" s="467"/>
      <c r="L1" s="467"/>
      <c r="M1" s="467"/>
      <c r="N1" s="467"/>
      <c r="O1" s="467"/>
      <c r="P1" s="467"/>
      <c r="Q1" s="467"/>
      <c r="R1" s="467"/>
      <c r="S1" s="467"/>
      <c r="T1" s="467"/>
      <c r="U1" s="467"/>
      <c r="V1" s="467"/>
      <c r="W1" s="467"/>
      <c r="X1" s="467"/>
      <c r="Y1" s="468"/>
      <c r="Z1" s="463" t="s">
        <v>87</v>
      </c>
      <c r="AA1" s="464"/>
      <c r="AB1" s="465"/>
    </row>
    <row r="2" spans="1:28" ht="30.75" customHeight="1" x14ac:dyDescent="0.25">
      <c r="A2" s="493"/>
      <c r="B2" s="481" t="s">
        <v>2</v>
      </c>
      <c r="C2" s="482"/>
      <c r="D2" s="482"/>
      <c r="E2" s="482"/>
      <c r="F2" s="482"/>
      <c r="G2" s="482"/>
      <c r="H2" s="482"/>
      <c r="I2" s="482"/>
      <c r="J2" s="482"/>
      <c r="K2" s="482"/>
      <c r="L2" s="482"/>
      <c r="M2" s="482"/>
      <c r="N2" s="482"/>
      <c r="O2" s="482"/>
      <c r="P2" s="482"/>
      <c r="Q2" s="482"/>
      <c r="R2" s="482"/>
      <c r="S2" s="482"/>
      <c r="T2" s="482"/>
      <c r="U2" s="482"/>
      <c r="V2" s="482"/>
      <c r="W2" s="482"/>
      <c r="X2" s="482"/>
      <c r="Y2" s="483"/>
      <c r="Z2" s="469" t="s">
        <v>88</v>
      </c>
      <c r="AA2" s="470"/>
      <c r="AB2" s="471"/>
    </row>
    <row r="3" spans="1:28" ht="24" customHeight="1" x14ac:dyDescent="0.25">
      <c r="A3" s="493"/>
      <c r="B3" s="374" t="s">
        <v>4</v>
      </c>
      <c r="C3" s="375"/>
      <c r="D3" s="375"/>
      <c r="E3" s="375"/>
      <c r="F3" s="375"/>
      <c r="G3" s="375"/>
      <c r="H3" s="375"/>
      <c r="I3" s="375"/>
      <c r="J3" s="375"/>
      <c r="K3" s="375"/>
      <c r="L3" s="375"/>
      <c r="M3" s="375"/>
      <c r="N3" s="375"/>
      <c r="O3" s="375"/>
      <c r="P3" s="375"/>
      <c r="Q3" s="375"/>
      <c r="R3" s="375"/>
      <c r="S3" s="375"/>
      <c r="T3" s="375"/>
      <c r="U3" s="375"/>
      <c r="V3" s="375"/>
      <c r="W3" s="375"/>
      <c r="X3" s="375"/>
      <c r="Y3" s="376"/>
      <c r="Z3" s="469" t="s">
        <v>89</v>
      </c>
      <c r="AA3" s="470"/>
      <c r="AB3" s="471"/>
    </row>
    <row r="4" spans="1:28" ht="15.75" customHeight="1" thickBot="1" x14ac:dyDescent="0.3">
      <c r="A4" s="494"/>
      <c r="B4" s="377"/>
      <c r="C4" s="378"/>
      <c r="D4" s="378"/>
      <c r="E4" s="378"/>
      <c r="F4" s="378"/>
      <c r="G4" s="378"/>
      <c r="H4" s="378"/>
      <c r="I4" s="378"/>
      <c r="J4" s="378"/>
      <c r="K4" s="378"/>
      <c r="L4" s="378"/>
      <c r="M4" s="378"/>
      <c r="N4" s="378"/>
      <c r="O4" s="378"/>
      <c r="P4" s="378"/>
      <c r="Q4" s="378"/>
      <c r="R4" s="378"/>
      <c r="S4" s="378"/>
      <c r="T4" s="378"/>
      <c r="U4" s="378"/>
      <c r="V4" s="378"/>
      <c r="W4" s="378"/>
      <c r="X4" s="378"/>
      <c r="Y4" s="379"/>
      <c r="Z4" s="495" t="s">
        <v>6</v>
      </c>
      <c r="AA4" s="496"/>
      <c r="AB4" s="497"/>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62" t="s">
        <v>15</v>
      </c>
      <c r="B7" s="363"/>
      <c r="C7" s="371"/>
      <c r="D7" s="372"/>
      <c r="E7" s="372"/>
      <c r="F7" s="372"/>
      <c r="G7" s="372"/>
      <c r="H7" s="372"/>
      <c r="I7" s="372"/>
      <c r="J7" s="372"/>
      <c r="K7" s="373"/>
      <c r="L7" s="62"/>
      <c r="M7" s="63"/>
      <c r="N7" s="63"/>
      <c r="O7" s="63"/>
      <c r="P7" s="63"/>
      <c r="Q7" s="64"/>
      <c r="R7" s="473" t="s">
        <v>9</v>
      </c>
      <c r="S7" s="498"/>
      <c r="T7" s="474"/>
      <c r="U7" s="472" t="s">
        <v>90</v>
      </c>
      <c r="V7" s="418"/>
      <c r="W7" s="473" t="s">
        <v>10</v>
      </c>
      <c r="X7" s="474"/>
      <c r="Y7" s="432" t="s">
        <v>11</v>
      </c>
      <c r="Z7" s="433"/>
      <c r="AA7" s="423"/>
      <c r="AB7" s="424"/>
    </row>
    <row r="8" spans="1:28" ht="15" customHeight="1" x14ac:dyDescent="0.25">
      <c r="A8" s="364"/>
      <c r="B8" s="365"/>
      <c r="C8" s="374"/>
      <c r="D8" s="375"/>
      <c r="E8" s="375"/>
      <c r="F8" s="375"/>
      <c r="G8" s="375"/>
      <c r="H8" s="375"/>
      <c r="I8" s="375"/>
      <c r="J8" s="375"/>
      <c r="K8" s="376"/>
      <c r="L8" s="62"/>
      <c r="M8" s="63"/>
      <c r="N8" s="63"/>
      <c r="O8" s="63"/>
      <c r="P8" s="63"/>
      <c r="Q8" s="64"/>
      <c r="R8" s="434"/>
      <c r="S8" s="435"/>
      <c r="T8" s="436"/>
      <c r="U8" s="419"/>
      <c r="V8" s="420"/>
      <c r="W8" s="434"/>
      <c r="X8" s="436"/>
      <c r="Y8" s="425" t="s">
        <v>12</v>
      </c>
      <c r="Z8" s="426"/>
      <c r="AA8" s="356"/>
      <c r="AB8" s="357"/>
    </row>
    <row r="9" spans="1:28" ht="15" customHeight="1" thickBot="1" x14ac:dyDescent="0.3">
      <c r="A9" s="366"/>
      <c r="B9" s="367"/>
      <c r="C9" s="377"/>
      <c r="D9" s="378"/>
      <c r="E9" s="378"/>
      <c r="F9" s="378"/>
      <c r="G9" s="378"/>
      <c r="H9" s="378"/>
      <c r="I9" s="378"/>
      <c r="J9" s="378"/>
      <c r="K9" s="379"/>
      <c r="L9" s="62"/>
      <c r="M9" s="63"/>
      <c r="N9" s="63"/>
      <c r="O9" s="63"/>
      <c r="P9" s="63"/>
      <c r="Q9" s="64"/>
      <c r="R9" s="351"/>
      <c r="S9" s="352"/>
      <c r="T9" s="353"/>
      <c r="U9" s="421"/>
      <c r="V9" s="422"/>
      <c r="W9" s="351"/>
      <c r="X9" s="353"/>
      <c r="Y9" s="358" t="s">
        <v>13</v>
      </c>
      <c r="Z9" s="359"/>
      <c r="AA9" s="360"/>
      <c r="AB9" s="361"/>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41" t="s">
        <v>17</v>
      </c>
      <c r="B11" s="342"/>
      <c r="C11" s="380"/>
      <c r="D11" s="381"/>
      <c r="E11" s="381"/>
      <c r="F11" s="381"/>
      <c r="G11" s="381"/>
      <c r="H11" s="381"/>
      <c r="I11" s="381"/>
      <c r="J11" s="381"/>
      <c r="K11" s="382"/>
      <c r="L11" s="72"/>
      <c r="M11" s="348" t="s">
        <v>19</v>
      </c>
      <c r="N11" s="349"/>
      <c r="O11" s="349"/>
      <c r="P11" s="349"/>
      <c r="Q11" s="350"/>
      <c r="R11" s="383"/>
      <c r="S11" s="384"/>
      <c r="T11" s="384"/>
      <c r="U11" s="384"/>
      <c r="V11" s="385"/>
      <c r="W11" s="348" t="s">
        <v>21</v>
      </c>
      <c r="X11" s="350"/>
      <c r="Y11" s="429"/>
      <c r="Z11" s="430"/>
      <c r="AA11" s="430"/>
      <c r="AB11" s="431"/>
    </row>
    <row r="12" spans="1:28" ht="9" customHeight="1" thickBot="1" x14ac:dyDescent="0.3">
      <c r="A12" s="59"/>
      <c r="B12" s="54"/>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73"/>
      <c r="AB12" s="74"/>
    </row>
    <row r="13" spans="1:28" s="76" customFormat="1" ht="37.5" customHeight="1" thickBot="1" x14ac:dyDescent="0.3">
      <c r="A13" s="341" t="s">
        <v>23</v>
      </c>
      <c r="B13" s="342"/>
      <c r="C13" s="343"/>
      <c r="D13" s="344"/>
      <c r="E13" s="344"/>
      <c r="F13" s="344"/>
      <c r="G13" s="344"/>
      <c r="H13" s="344"/>
      <c r="I13" s="344"/>
      <c r="J13" s="344"/>
      <c r="K13" s="344"/>
      <c r="L13" s="344"/>
      <c r="M13" s="344"/>
      <c r="N13" s="344"/>
      <c r="O13" s="344"/>
      <c r="P13" s="344"/>
      <c r="Q13" s="345"/>
      <c r="R13" s="54"/>
      <c r="S13" s="437" t="s">
        <v>91</v>
      </c>
      <c r="T13" s="437"/>
      <c r="U13" s="75"/>
      <c r="V13" s="508" t="s">
        <v>26</v>
      </c>
      <c r="W13" s="437"/>
      <c r="X13" s="437"/>
      <c r="Y13" s="437"/>
      <c r="Z13" s="54"/>
      <c r="AA13" s="346"/>
      <c r="AB13" s="347"/>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62" t="s">
        <v>7</v>
      </c>
      <c r="B15" s="363"/>
      <c r="C15" s="490" t="s">
        <v>92</v>
      </c>
      <c r="D15" s="80"/>
      <c r="E15" s="80"/>
      <c r="F15" s="80"/>
      <c r="G15" s="80"/>
      <c r="H15" s="80"/>
      <c r="I15" s="80"/>
      <c r="J15" s="70"/>
      <c r="K15" s="81"/>
      <c r="L15" s="70"/>
      <c r="M15" s="60"/>
      <c r="N15" s="60"/>
      <c r="O15" s="60"/>
      <c r="P15" s="60"/>
      <c r="Q15" s="509" t="s">
        <v>27</v>
      </c>
      <c r="R15" s="510"/>
      <c r="S15" s="510"/>
      <c r="T15" s="510"/>
      <c r="U15" s="510"/>
      <c r="V15" s="510"/>
      <c r="W15" s="510"/>
      <c r="X15" s="510"/>
      <c r="Y15" s="510"/>
      <c r="Z15" s="510"/>
      <c r="AA15" s="510"/>
      <c r="AB15" s="511"/>
    </row>
    <row r="16" spans="1:28" ht="35.25" customHeight="1" thickBot="1" x14ac:dyDescent="0.3">
      <c r="A16" s="366"/>
      <c r="B16" s="367"/>
      <c r="C16" s="491"/>
      <c r="D16" s="80"/>
      <c r="E16" s="80"/>
      <c r="F16" s="80"/>
      <c r="G16" s="80"/>
      <c r="H16" s="80"/>
      <c r="I16" s="80"/>
      <c r="J16" s="70"/>
      <c r="K16" s="70"/>
      <c r="L16" s="70"/>
      <c r="M16" s="60"/>
      <c r="N16" s="60"/>
      <c r="O16" s="60"/>
      <c r="P16" s="60"/>
      <c r="Q16" s="449" t="s">
        <v>93</v>
      </c>
      <c r="R16" s="450"/>
      <c r="S16" s="450"/>
      <c r="T16" s="450"/>
      <c r="U16" s="450"/>
      <c r="V16" s="451"/>
      <c r="W16" s="452" t="s">
        <v>94</v>
      </c>
      <c r="X16" s="450"/>
      <c r="Y16" s="450"/>
      <c r="Z16" s="450"/>
      <c r="AA16" s="450"/>
      <c r="AB16" s="453"/>
    </row>
    <row r="17" spans="1:39" ht="27" customHeight="1" x14ac:dyDescent="0.25">
      <c r="A17" s="82"/>
      <c r="B17" s="60"/>
      <c r="C17" s="60"/>
      <c r="D17" s="80"/>
      <c r="E17" s="80"/>
      <c r="F17" s="80"/>
      <c r="G17" s="80"/>
      <c r="H17" s="80"/>
      <c r="I17" s="80"/>
      <c r="J17" s="80"/>
      <c r="K17" s="80"/>
      <c r="L17" s="80"/>
      <c r="M17" s="60"/>
      <c r="N17" s="60"/>
      <c r="O17" s="60"/>
      <c r="P17" s="60"/>
      <c r="Q17" s="459" t="s">
        <v>95</v>
      </c>
      <c r="R17" s="460"/>
      <c r="S17" s="455"/>
      <c r="T17" s="446" t="s">
        <v>96</v>
      </c>
      <c r="U17" s="447"/>
      <c r="V17" s="448"/>
      <c r="W17" s="454" t="s">
        <v>95</v>
      </c>
      <c r="X17" s="455"/>
      <c r="Y17" s="454" t="s">
        <v>97</v>
      </c>
      <c r="Z17" s="455"/>
      <c r="AA17" s="446" t="s">
        <v>98</v>
      </c>
      <c r="AB17" s="517"/>
      <c r="AC17" s="83"/>
      <c r="AD17" s="83"/>
    </row>
    <row r="18" spans="1:39" ht="27" customHeight="1" x14ac:dyDescent="0.25">
      <c r="A18" s="82"/>
      <c r="B18" s="60"/>
      <c r="C18" s="60"/>
      <c r="D18" s="80"/>
      <c r="E18" s="80"/>
      <c r="F18" s="80"/>
      <c r="G18" s="80"/>
      <c r="H18" s="80"/>
      <c r="I18" s="80"/>
      <c r="J18" s="80"/>
      <c r="K18" s="80"/>
      <c r="L18" s="80"/>
      <c r="M18" s="60"/>
      <c r="N18" s="60"/>
      <c r="O18" s="60"/>
      <c r="P18" s="60"/>
      <c r="Q18" s="163"/>
      <c r="R18" s="164"/>
      <c r="S18" s="165"/>
      <c r="T18" s="446"/>
      <c r="U18" s="447"/>
      <c r="V18" s="448"/>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456"/>
      <c r="R19" s="457"/>
      <c r="S19" s="458"/>
      <c r="T19" s="505"/>
      <c r="U19" s="457"/>
      <c r="V19" s="458"/>
      <c r="W19" s="512"/>
      <c r="X19" s="513"/>
      <c r="Y19" s="515"/>
      <c r="Z19" s="516"/>
      <c r="AA19" s="461"/>
      <c r="AB19" s="462"/>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04" t="s">
        <v>47</v>
      </c>
      <c r="B21" s="405"/>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7"/>
    </row>
    <row r="22" spans="1:39" ht="15" customHeight="1" x14ac:dyDescent="0.25">
      <c r="A22" s="386" t="s">
        <v>48</v>
      </c>
      <c r="B22" s="388" t="s">
        <v>49</v>
      </c>
      <c r="C22" s="389"/>
      <c r="D22" s="312" t="s">
        <v>99</v>
      </c>
      <c r="E22" s="313"/>
      <c r="F22" s="313"/>
      <c r="G22" s="313"/>
      <c r="H22" s="313"/>
      <c r="I22" s="313"/>
      <c r="J22" s="313"/>
      <c r="K22" s="313"/>
      <c r="L22" s="313"/>
      <c r="M22" s="313"/>
      <c r="N22" s="313"/>
      <c r="O22" s="315"/>
      <c r="P22" s="335" t="s">
        <v>41</v>
      </c>
      <c r="Q22" s="335" t="s">
        <v>51</v>
      </c>
      <c r="R22" s="335"/>
      <c r="S22" s="335"/>
      <c r="T22" s="335"/>
      <c r="U22" s="335"/>
      <c r="V22" s="335"/>
      <c r="W22" s="335"/>
      <c r="X22" s="335"/>
      <c r="Y22" s="335"/>
      <c r="Z22" s="335"/>
      <c r="AA22" s="335"/>
      <c r="AB22" s="337"/>
    </row>
    <row r="23" spans="1:39" ht="27" customHeight="1" x14ac:dyDescent="0.25">
      <c r="A23" s="387"/>
      <c r="B23" s="390"/>
      <c r="C23" s="391"/>
      <c r="D23" s="88" t="s">
        <v>30</v>
      </c>
      <c r="E23" s="88" t="s">
        <v>31</v>
      </c>
      <c r="F23" s="88" t="s">
        <v>32</v>
      </c>
      <c r="G23" s="88" t="s">
        <v>33</v>
      </c>
      <c r="H23" s="88" t="s">
        <v>8</v>
      </c>
      <c r="I23" s="88" t="s">
        <v>34</v>
      </c>
      <c r="J23" s="88" t="s">
        <v>35</v>
      </c>
      <c r="K23" s="88" t="s">
        <v>36</v>
      </c>
      <c r="L23" s="88" t="s">
        <v>37</v>
      </c>
      <c r="M23" s="88" t="s">
        <v>38</v>
      </c>
      <c r="N23" s="88" t="s">
        <v>39</v>
      </c>
      <c r="O23" s="88" t="s">
        <v>40</v>
      </c>
      <c r="P23" s="315"/>
      <c r="Q23" s="335"/>
      <c r="R23" s="335"/>
      <c r="S23" s="335"/>
      <c r="T23" s="335"/>
      <c r="U23" s="335"/>
      <c r="V23" s="335"/>
      <c r="W23" s="335"/>
      <c r="X23" s="335"/>
      <c r="Y23" s="335"/>
      <c r="Z23" s="335"/>
      <c r="AA23" s="335"/>
      <c r="AB23" s="337"/>
    </row>
    <row r="24" spans="1:39" ht="42" customHeight="1" thickBot="1" x14ac:dyDescent="0.3">
      <c r="A24" s="85"/>
      <c r="B24" s="331"/>
      <c r="C24" s="332"/>
      <c r="D24" s="89"/>
      <c r="E24" s="89"/>
      <c r="F24" s="89"/>
      <c r="G24" s="89"/>
      <c r="H24" s="89"/>
      <c r="I24" s="89"/>
      <c r="J24" s="89"/>
      <c r="K24" s="89"/>
      <c r="L24" s="89"/>
      <c r="M24" s="89"/>
      <c r="N24" s="89"/>
      <c r="O24" s="89"/>
      <c r="P24" s="86">
        <f>SUM(D24:O24)</f>
        <v>0</v>
      </c>
      <c r="Q24" s="333" t="s">
        <v>100</v>
      </c>
      <c r="R24" s="333"/>
      <c r="S24" s="333"/>
      <c r="T24" s="333"/>
      <c r="U24" s="333"/>
      <c r="V24" s="333"/>
      <c r="W24" s="333"/>
      <c r="X24" s="333"/>
      <c r="Y24" s="333"/>
      <c r="Z24" s="333"/>
      <c r="AA24" s="333"/>
      <c r="AB24" s="334"/>
    </row>
    <row r="25" spans="1:39" ht="21.95" customHeight="1" x14ac:dyDescent="0.25">
      <c r="A25" s="338" t="s">
        <v>52</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40"/>
    </row>
    <row r="26" spans="1:39" ht="23.1" customHeight="1" x14ac:dyDescent="0.25">
      <c r="A26" s="305" t="s">
        <v>53</v>
      </c>
      <c r="B26" s="335" t="s">
        <v>54</v>
      </c>
      <c r="C26" s="335" t="s">
        <v>49</v>
      </c>
      <c r="D26" s="335" t="s">
        <v>55</v>
      </c>
      <c r="E26" s="335"/>
      <c r="F26" s="335"/>
      <c r="G26" s="335"/>
      <c r="H26" s="335"/>
      <c r="I26" s="335"/>
      <c r="J26" s="335"/>
      <c r="K26" s="335"/>
      <c r="L26" s="335"/>
      <c r="M26" s="335"/>
      <c r="N26" s="335"/>
      <c r="O26" s="335"/>
      <c r="P26" s="335"/>
      <c r="Q26" s="335" t="s">
        <v>56</v>
      </c>
      <c r="R26" s="335"/>
      <c r="S26" s="335"/>
      <c r="T26" s="335"/>
      <c r="U26" s="335"/>
      <c r="V26" s="335"/>
      <c r="W26" s="335"/>
      <c r="X26" s="335"/>
      <c r="Y26" s="335"/>
      <c r="Z26" s="335"/>
      <c r="AA26" s="335"/>
      <c r="AB26" s="337"/>
      <c r="AE26" s="87"/>
      <c r="AF26" s="87"/>
      <c r="AG26" s="87"/>
      <c r="AH26" s="87"/>
      <c r="AI26" s="87"/>
      <c r="AJ26" s="87"/>
      <c r="AK26" s="87"/>
      <c r="AL26" s="87"/>
      <c r="AM26" s="87"/>
    </row>
    <row r="27" spans="1:39" ht="23.1" customHeight="1" x14ac:dyDescent="0.25">
      <c r="A27" s="305"/>
      <c r="B27" s="335"/>
      <c r="C27" s="336"/>
      <c r="D27" s="88" t="s">
        <v>30</v>
      </c>
      <c r="E27" s="88" t="s">
        <v>31</v>
      </c>
      <c r="F27" s="88" t="s">
        <v>32</v>
      </c>
      <c r="G27" s="88" t="s">
        <v>33</v>
      </c>
      <c r="H27" s="88" t="s">
        <v>8</v>
      </c>
      <c r="I27" s="88" t="s">
        <v>34</v>
      </c>
      <c r="J27" s="88" t="s">
        <v>35</v>
      </c>
      <c r="K27" s="88" t="s">
        <v>36</v>
      </c>
      <c r="L27" s="88" t="s">
        <v>37</v>
      </c>
      <c r="M27" s="88" t="s">
        <v>38</v>
      </c>
      <c r="N27" s="88" t="s">
        <v>39</v>
      </c>
      <c r="O27" s="88" t="s">
        <v>40</v>
      </c>
      <c r="P27" s="88" t="s">
        <v>41</v>
      </c>
      <c r="Q27" s="390" t="s">
        <v>101</v>
      </c>
      <c r="R27" s="504"/>
      <c r="S27" s="504"/>
      <c r="T27" s="391"/>
      <c r="U27" s="390" t="s">
        <v>59</v>
      </c>
      <c r="V27" s="504"/>
      <c r="W27" s="504"/>
      <c r="X27" s="391"/>
      <c r="Y27" s="390" t="s">
        <v>60</v>
      </c>
      <c r="Z27" s="504"/>
      <c r="AA27" s="504"/>
      <c r="AB27" s="514"/>
      <c r="AE27" s="87"/>
      <c r="AF27" s="87"/>
      <c r="AG27" s="87"/>
      <c r="AH27" s="87"/>
      <c r="AI27" s="87"/>
      <c r="AJ27" s="87"/>
      <c r="AK27" s="87"/>
      <c r="AL27" s="87"/>
      <c r="AM27" s="87"/>
    </row>
    <row r="28" spans="1:39" ht="33" customHeight="1" x14ac:dyDescent="0.25">
      <c r="A28" s="518"/>
      <c r="B28" s="520"/>
      <c r="C28" s="90" t="s">
        <v>61</v>
      </c>
      <c r="D28" s="89"/>
      <c r="E28" s="89"/>
      <c r="F28" s="89"/>
      <c r="G28" s="89"/>
      <c r="H28" s="89"/>
      <c r="I28" s="89"/>
      <c r="J28" s="89"/>
      <c r="K28" s="89"/>
      <c r="L28" s="89"/>
      <c r="M28" s="89"/>
      <c r="N28" s="89"/>
      <c r="O28" s="89"/>
      <c r="P28" s="161">
        <f>SUM(D28:O28)</f>
        <v>0</v>
      </c>
      <c r="Q28" s="438" t="s">
        <v>102</v>
      </c>
      <c r="R28" s="439"/>
      <c r="S28" s="439"/>
      <c r="T28" s="440"/>
      <c r="U28" s="438" t="s">
        <v>103</v>
      </c>
      <c r="V28" s="439"/>
      <c r="W28" s="439"/>
      <c r="X28" s="440"/>
      <c r="Y28" s="438" t="s">
        <v>104</v>
      </c>
      <c r="Z28" s="439"/>
      <c r="AA28" s="439"/>
      <c r="AB28" s="444"/>
      <c r="AE28" s="87"/>
      <c r="AF28" s="87"/>
      <c r="AG28" s="87"/>
      <c r="AH28" s="87"/>
      <c r="AI28" s="87"/>
      <c r="AJ28" s="87"/>
      <c r="AK28" s="87"/>
      <c r="AL28" s="87"/>
      <c r="AM28" s="87"/>
    </row>
    <row r="29" spans="1:39" ht="33.950000000000003" customHeight="1" thickBot="1" x14ac:dyDescent="0.3">
      <c r="A29" s="519"/>
      <c r="B29" s="319"/>
      <c r="C29" s="91" t="s">
        <v>64</v>
      </c>
      <c r="D29" s="92"/>
      <c r="E29" s="92"/>
      <c r="F29" s="92"/>
      <c r="G29" s="93"/>
      <c r="H29" s="93"/>
      <c r="I29" s="93"/>
      <c r="J29" s="93"/>
      <c r="K29" s="93"/>
      <c r="L29" s="93"/>
      <c r="M29" s="93"/>
      <c r="N29" s="93"/>
      <c r="O29" s="93"/>
      <c r="P29" s="162">
        <f>SUM(D29:O29)</f>
        <v>0</v>
      </c>
      <c r="Q29" s="441"/>
      <c r="R29" s="442"/>
      <c r="S29" s="442"/>
      <c r="T29" s="443"/>
      <c r="U29" s="441"/>
      <c r="V29" s="442"/>
      <c r="W29" s="442"/>
      <c r="X29" s="443"/>
      <c r="Y29" s="441"/>
      <c r="Z29" s="442"/>
      <c r="AA29" s="442"/>
      <c r="AB29" s="445"/>
      <c r="AC29" s="49"/>
      <c r="AE29" s="87"/>
      <c r="AF29" s="87"/>
      <c r="AG29" s="87"/>
      <c r="AH29" s="87"/>
      <c r="AI29" s="87"/>
      <c r="AJ29" s="87"/>
      <c r="AK29" s="87"/>
      <c r="AL29" s="87"/>
      <c r="AM29" s="87"/>
    </row>
    <row r="30" spans="1:39" ht="26.1" customHeight="1" x14ac:dyDescent="0.25">
      <c r="A30" s="304" t="s">
        <v>65</v>
      </c>
      <c r="B30" s="306" t="s">
        <v>66</v>
      </c>
      <c r="C30" s="308" t="s">
        <v>67</v>
      </c>
      <c r="D30" s="308"/>
      <c r="E30" s="308"/>
      <c r="F30" s="308"/>
      <c r="G30" s="308"/>
      <c r="H30" s="308"/>
      <c r="I30" s="308"/>
      <c r="J30" s="308"/>
      <c r="K30" s="308"/>
      <c r="L30" s="308"/>
      <c r="M30" s="308"/>
      <c r="N30" s="308"/>
      <c r="O30" s="308"/>
      <c r="P30" s="308"/>
      <c r="Q30" s="309" t="s">
        <v>68</v>
      </c>
      <c r="R30" s="310"/>
      <c r="S30" s="310"/>
      <c r="T30" s="310"/>
      <c r="U30" s="310"/>
      <c r="V30" s="310"/>
      <c r="W30" s="310"/>
      <c r="X30" s="310"/>
      <c r="Y30" s="310"/>
      <c r="Z30" s="310"/>
      <c r="AA30" s="310"/>
      <c r="AB30" s="311"/>
      <c r="AE30" s="87"/>
      <c r="AF30" s="87"/>
      <c r="AG30" s="87"/>
      <c r="AH30" s="87"/>
      <c r="AI30" s="87"/>
      <c r="AJ30" s="87"/>
      <c r="AK30" s="87"/>
      <c r="AL30" s="87"/>
      <c r="AM30" s="87"/>
    </row>
    <row r="31" spans="1:39" ht="26.1" customHeight="1" x14ac:dyDescent="0.25">
      <c r="A31" s="305"/>
      <c r="B31" s="307"/>
      <c r="C31" s="88" t="s">
        <v>69</v>
      </c>
      <c r="D31" s="88" t="s">
        <v>70</v>
      </c>
      <c r="E31" s="88" t="s">
        <v>71</v>
      </c>
      <c r="F31" s="88" t="s">
        <v>72</v>
      </c>
      <c r="G31" s="88" t="s">
        <v>73</v>
      </c>
      <c r="H31" s="88" t="s">
        <v>74</v>
      </c>
      <c r="I31" s="88" t="s">
        <v>75</v>
      </c>
      <c r="J31" s="88" t="s">
        <v>76</v>
      </c>
      <c r="K31" s="88" t="s">
        <v>77</v>
      </c>
      <c r="L31" s="88" t="s">
        <v>78</v>
      </c>
      <c r="M31" s="88" t="s">
        <v>79</v>
      </c>
      <c r="N31" s="88" t="s">
        <v>80</v>
      </c>
      <c r="O31" s="88" t="s">
        <v>81</v>
      </c>
      <c r="P31" s="88" t="s">
        <v>82</v>
      </c>
      <c r="Q31" s="312" t="s">
        <v>83</v>
      </c>
      <c r="R31" s="313"/>
      <c r="S31" s="313"/>
      <c r="T31" s="313"/>
      <c r="U31" s="313"/>
      <c r="V31" s="313"/>
      <c r="W31" s="313"/>
      <c r="X31" s="313"/>
      <c r="Y31" s="313"/>
      <c r="Z31" s="313"/>
      <c r="AA31" s="313"/>
      <c r="AB31" s="314"/>
      <c r="AE31" s="94"/>
      <c r="AF31" s="94"/>
      <c r="AG31" s="94"/>
      <c r="AH31" s="94"/>
      <c r="AI31" s="94"/>
      <c r="AJ31" s="94"/>
      <c r="AK31" s="94"/>
      <c r="AL31" s="94"/>
      <c r="AM31" s="94"/>
    </row>
    <row r="32" spans="1:39" ht="28.5" customHeight="1" x14ac:dyDescent="0.25">
      <c r="A32" s="525"/>
      <c r="B32" s="523"/>
      <c r="C32" s="90" t="s">
        <v>61</v>
      </c>
      <c r="D32" s="95"/>
      <c r="E32" s="95"/>
      <c r="F32" s="95"/>
      <c r="G32" s="95"/>
      <c r="H32" s="95"/>
      <c r="I32" s="95"/>
      <c r="J32" s="95"/>
      <c r="K32" s="95"/>
      <c r="L32" s="95"/>
      <c r="M32" s="95"/>
      <c r="N32" s="95"/>
      <c r="O32" s="95"/>
      <c r="P32" s="96">
        <f t="shared" ref="P32:P39" si="0">SUM(D32:O32)</f>
        <v>0</v>
      </c>
      <c r="Q32" s="484" t="s">
        <v>105</v>
      </c>
      <c r="R32" s="485"/>
      <c r="S32" s="485"/>
      <c r="T32" s="485"/>
      <c r="U32" s="485"/>
      <c r="V32" s="485"/>
      <c r="W32" s="485"/>
      <c r="X32" s="485"/>
      <c r="Y32" s="485"/>
      <c r="Z32" s="485"/>
      <c r="AA32" s="485"/>
      <c r="AB32" s="486"/>
      <c r="AC32" s="97"/>
      <c r="AE32" s="98"/>
      <c r="AF32" s="98"/>
      <c r="AG32" s="98"/>
      <c r="AH32" s="98"/>
      <c r="AI32" s="98"/>
      <c r="AJ32" s="98"/>
      <c r="AK32" s="98"/>
      <c r="AL32" s="98"/>
      <c r="AM32" s="98"/>
    </row>
    <row r="33" spans="1:29" ht="28.5" customHeight="1" x14ac:dyDescent="0.25">
      <c r="A33" s="526"/>
      <c r="B33" s="524"/>
      <c r="C33" s="99" t="s">
        <v>64</v>
      </c>
      <c r="D33" s="100"/>
      <c r="E33" s="100"/>
      <c r="F33" s="100"/>
      <c r="G33" s="100"/>
      <c r="H33" s="100"/>
      <c r="I33" s="100"/>
      <c r="J33" s="100"/>
      <c r="K33" s="100"/>
      <c r="L33" s="100"/>
      <c r="M33" s="100"/>
      <c r="N33" s="100"/>
      <c r="O33" s="100"/>
      <c r="P33" s="101">
        <f t="shared" si="0"/>
        <v>0</v>
      </c>
      <c r="Q33" s="487"/>
      <c r="R33" s="488"/>
      <c r="S33" s="488"/>
      <c r="T33" s="488"/>
      <c r="U33" s="488"/>
      <c r="V33" s="488"/>
      <c r="W33" s="488"/>
      <c r="X33" s="488"/>
      <c r="Y33" s="488"/>
      <c r="Z33" s="488"/>
      <c r="AA33" s="488"/>
      <c r="AB33" s="489"/>
      <c r="AC33" s="97"/>
    </row>
    <row r="34" spans="1:29" ht="28.5" customHeight="1" x14ac:dyDescent="0.25">
      <c r="A34" s="526"/>
      <c r="B34" s="499"/>
      <c r="C34" s="102" t="s">
        <v>61</v>
      </c>
      <c r="D34" s="103"/>
      <c r="E34" s="103"/>
      <c r="F34" s="103"/>
      <c r="G34" s="103"/>
      <c r="H34" s="103"/>
      <c r="I34" s="103"/>
      <c r="J34" s="103"/>
      <c r="K34" s="103"/>
      <c r="L34" s="103"/>
      <c r="M34" s="103"/>
      <c r="N34" s="103"/>
      <c r="O34" s="103"/>
      <c r="P34" s="101">
        <f t="shared" si="0"/>
        <v>0</v>
      </c>
      <c r="Q34" s="475"/>
      <c r="R34" s="476"/>
      <c r="S34" s="476"/>
      <c r="T34" s="476"/>
      <c r="U34" s="476"/>
      <c r="V34" s="476"/>
      <c r="W34" s="476"/>
      <c r="X34" s="476"/>
      <c r="Y34" s="476"/>
      <c r="Z34" s="476"/>
      <c r="AA34" s="476"/>
      <c r="AB34" s="477"/>
      <c r="AC34" s="97"/>
    </row>
    <row r="35" spans="1:29" ht="28.5" customHeight="1" x14ac:dyDescent="0.25">
      <c r="A35" s="526"/>
      <c r="B35" s="524"/>
      <c r="C35" s="99" t="s">
        <v>64</v>
      </c>
      <c r="D35" s="100"/>
      <c r="E35" s="100"/>
      <c r="F35" s="100"/>
      <c r="G35" s="100"/>
      <c r="H35" s="100"/>
      <c r="I35" s="100"/>
      <c r="J35" s="100"/>
      <c r="K35" s="100"/>
      <c r="L35" s="104"/>
      <c r="M35" s="104"/>
      <c r="N35" s="104"/>
      <c r="O35" s="104"/>
      <c r="P35" s="101">
        <f t="shared" si="0"/>
        <v>0</v>
      </c>
      <c r="Q35" s="478"/>
      <c r="R35" s="479"/>
      <c r="S35" s="479"/>
      <c r="T35" s="479"/>
      <c r="U35" s="479"/>
      <c r="V35" s="479"/>
      <c r="W35" s="479"/>
      <c r="X35" s="479"/>
      <c r="Y35" s="479"/>
      <c r="Z35" s="479"/>
      <c r="AA35" s="479"/>
      <c r="AB35" s="480"/>
      <c r="AC35" s="97"/>
    </row>
    <row r="36" spans="1:29" ht="28.5" customHeight="1" x14ac:dyDescent="0.25">
      <c r="A36" s="521"/>
      <c r="B36" s="499"/>
      <c r="C36" s="102" t="s">
        <v>61</v>
      </c>
      <c r="D36" s="103"/>
      <c r="E36" s="103"/>
      <c r="F36" s="103"/>
      <c r="G36" s="103"/>
      <c r="H36" s="103"/>
      <c r="I36" s="103"/>
      <c r="J36" s="103"/>
      <c r="K36" s="103"/>
      <c r="L36" s="103"/>
      <c r="M36" s="103"/>
      <c r="N36" s="103"/>
      <c r="O36" s="103"/>
      <c r="P36" s="101">
        <f t="shared" si="0"/>
        <v>0</v>
      </c>
      <c r="Q36" s="475"/>
      <c r="R36" s="476"/>
      <c r="S36" s="476"/>
      <c r="T36" s="476"/>
      <c r="U36" s="476"/>
      <c r="V36" s="476"/>
      <c r="W36" s="476"/>
      <c r="X36" s="476"/>
      <c r="Y36" s="476"/>
      <c r="Z36" s="476"/>
      <c r="AA36" s="476"/>
      <c r="AB36" s="477"/>
      <c r="AC36" s="97"/>
    </row>
    <row r="37" spans="1:29" ht="28.5" customHeight="1" x14ac:dyDescent="0.25">
      <c r="A37" s="522"/>
      <c r="B37" s="524"/>
      <c r="C37" s="99" t="s">
        <v>64</v>
      </c>
      <c r="D37" s="100"/>
      <c r="E37" s="100"/>
      <c r="F37" s="100"/>
      <c r="G37" s="100"/>
      <c r="H37" s="100"/>
      <c r="I37" s="100"/>
      <c r="J37" s="100"/>
      <c r="K37" s="100"/>
      <c r="L37" s="104"/>
      <c r="M37" s="104"/>
      <c r="N37" s="104"/>
      <c r="O37" s="104"/>
      <c r="P37" s="101">
        <f t="shared" si="0"/>
        <v>0</v>
      </c>
      <c r="Q37" s="478"/>
      <c r="R37" s="479"/>
      <c r="S37" s="479"/>
      <c r="T37" s="479"/>
      <c r="U37" s="479"/>
      <c r="V37" s="479"/>
      <c r="W37" s="479"/>
      <c r="X37" s="479"/>
      <c r="Y37" s="479"/>
      <c r="Z37" s="479"/>
      <c r="AA37" s="479"/>
      <c r="AB37" s="480"/>
      <c r="AC37" s="97"/>
    </row>
    <row r="38" spans="1:29" ht="28.5" customHeight="1" x14ac:dyDescent="0.25">
      <c r="A38" s="506"/>
      <c r="B38" s="499"/>
      <c r="C38" s="102" t="s">
        <v>61</v>
      </c>
      <c r="D38" s="103"/>
      <c r="E38" s="103"/>
      <c r="F38" s="103"/>
      <c r="G38" s="103"/>
      <c r="H38" s="103"/>
      <c r="I38" s="103"/>
      <c r="J38" s="103"/>
      <c r="K38" s="103"/>
      <c r="L38" s="103"/>
      <c r="M38" s="103"/>
      <c r="N38" s="103"/>
      <c r="O38" s="103"/>
      <c r="P38" s="101">
        <f t="shared" si="0"/>
        <v>0</v>
      </c>
      <c r="Q38" s="475"/>
      <c r="R38" s="476"/>
      <c r="S38" s="476"/>
      <c r="T38" s="476"/>
      <c r="U38" s="476"/>
      <c r="V38" s="476"/>
      <c r="W38" s="476"/>
      <c r="X38" s="476"/>
      <c r="Y38" s="476"/>
      <c r="Z38" s="476"/>
      <c r="AA38" s="476"/>
      <c r="AB38" s="477"/>
      <c r="AC38" s="97"/>
    </row>
    <row r="39" spans="1:29" ht="28.5" customHeight="1" thickBot="1" x14ac:dyDescent="0.3">
      <c r="A39" s="507"/>
      <c r="B39" s="500"/>
      <c r="C39" s="91" t="s">
        <v>64</v>
      </c>
      <c r="D39" s="105"/>
      <c r="E39" s="105"/>
      <c r="F39" s="105"/>
      <c r="G39" s="105"/>
      <c r="H39" s="105"/>
      <c r="I39" s="105"/>
      <c r="J39" s="105"/>
      <c r="K39" s="105"/>
      <c r="L39" s="106"/>
      <c r="M39" s="106"/>
      <c r="N39" s="106"/>
      <c r="O39" s="106"/>
      <c r="P39" s="107">
        <f t="shared" si="0"/>
        <v>0</v>
      </c>
      <c r="Q39" s="501"/>
      <c r="R39" s="502"/>
      <c r="S39" s="502"/>
      <c r="T39" s="502"/>
      <c r="U39" s="502"/>
      <c r="V39" s="502"/>
      <c r="W39" s="502"/>
      <c r="X39" s="502"/>
      <c r="Y39" s="502"/>
      <c r="Z39" s="502"/>
      <c r="AA39" s="502"/>
      <c r="AB39" s="503"/>
      <c r="AC39" s="97"/>
    </row>
    <row r="40" spans="1:29" x14ac:dyDescent="0.25">
      <c r="A40" s="50" t="s">
        <v>106</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9"/>
  <sheetViews>
    <sheetView showGridLines="0" topLeftCell="R13" zoomScale="58" zoomScaleNormal="58" workbookViewId="0">
      <selection activeCell="W23" sqref="W2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21"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92"/>
      <c r="B1" s="395"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1</v>
      </c>
      <c r="AC1" s="399"/>
      <c r="AD1" s="400"/>
    </row>
    <row r="2" spans="1:30" ht="30.75" customHeight="1" thickBot="1" x14ac:dyDescent="0.3">
      <c r="A2" s="393"/>
      <c r="B2" s="395" t="s">
        <v>2</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3</v>
      </c>
      <c r="AC2" s="402"/>
      <c r="AD2" s="403"/>
    </row>
    <row r="3" spans="1:30" ht="24" customHeight="1" x14ac:dyDescent="0.25">
      <c r="A3" s="393"/>
      <c r="B3" s="338" t="s">
        <v>4</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401" t="s">
        <v>5</v>
      </c>
      <c r="AC3" s="402"/>
      <c r="AD3" s="403"/>
    </row>
    <row r="4" spans="1:30" ht="21.95" customHeight="1" thickBot="1" x14ac:dyDescent="0.3">
      <c r="A4" s="394"/>
      <c r="B4" s="408"/>
      <c r="C4" s="409"/>
      <c r="D4" s="409"/>
      <c r="E4" s="409"/>
      <c r="F4" s="409"/>
      <c r="G4" s="409"/>
      <c r="H4" s="409"/>
      <c r="I4" s="409"/>
      <c r="J4" s="409"/>
      <c r="K4" s="409"/>
      <c r="L4" s="409"/>
      <c r="M4" s="409"/>
      <c r="N4" s="409"/>
      <c r="O4" s="409"/>
      <c r="P4" s="409"/>
      <c r="Q4" s="409"/>
      <c r="R4" s="409"/>
      <c r="S4" s="409"/>
      <c r="T4" s="409"/>
      <c r="U4" s="409"/>
      <c r="V4" s="409"/>
      <c r="W4" s="409"/>
      <c r="X4" s="409"/>
      <c r="Y4" s="409"/>
      <c r="Z4" s="409"/>
      <c r="AA4" s="410"/>
      <c r="AB4" s="411" t="s">
        <v>6</v>
      </c>
      <c r="AC4" s="412"/>
      <c r="AD4" s="413"/>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2" t="s">
        <v>7</v>
      </c>
      <c r="B7" s="363"/>
      <c r="C7" s="368" t="s">
        <v>35</v>
      </c>
      <c r="D7" s="362" t="s">
        <v>9</v>
      </c>
      <c r="E7" s="414"/>
      <c r="F7" s="414"/>
      <c r="G7" s="414"/>
      <c r="H7" s="363"/>
      <c r="I7" s="417">
        <v>45146</v>
      </c>
      <c r="J7" s="418"/>
      <c r="K7" s="362" t="s">
        <v>10</v>
      </c>
      <c r="L7" s="363"/>
      <c r="M7" s="432" t="s">
        <v>11</v>
      </c>
      <c r="N7" s="433"/>
      <c r="O7" s="423"/>
      <c r="P7" s="424"/>
      <c r="Q7" s="54"/>
      <c r="R7" s="54"/>
      <c r="S7" s="54"/>
      <c r="T7" s="54"/>
      <c r="U7" s="54"/>
      <c r="V7" s="54"/>
      <c r="W7" s="54"/>
      <c r="X7" s="54"/>
      <c r="Y7" s="54"/>
      <c r="Z7" s="55"/>
      <c r="AA7" s="54"/>
      <c r="AB7" s="54"/>
      <c r="AC7" s="60"/>
      <c r="AD7" s="61"/>
    </row>
    <row r="8" spans="1:30" x14ac:dyDescent="0.25">
      <c r="A8" s="364"/>
      <c r="B8" s="365"/>
      <c r="C8" s="369"/>
      <c r="D8" s="364"/>
      <c r="E8" s="415"/>
      <c r="F8" s="415"/>
      <c r="G8" s="415"/>
      <c r="H8" s="365"/>
      <c r="I8" s="419"/>
      <c r="J8" s="420"/>
      <c r="K8" s="364"/>
      <c r="L8" s="365"/>
      <c r="M8" s="425" t="s">
        <v>12</v>
      </c>
      <c r="N8" s="426"/>
      <c r="O8" s="356"/>
      <c r="P8" s="357"/>
      <c r="Q8" s="54"/>
      <c r="R8" s="54"/>
      <c r="S8" s="54"/>
      <c r="T8" s="54"/>
      <c r="U8" s="54"/>
      <c r="V8" s="54"/>
      <c r="W8" s="54"/>
      <c r="X8" s="54"/>
      <c r="Y8" s="54"/>
      <c r="Z8" s="55"/>
      <c r="AA8" s="54"/>
      <c r="AB8" s="54"/>
      <c r="AC8" s="60"/>
      <c r="AD8" s="61"/>
    </row>
    <row r="9" spans="1:30" ht="15.75" thickBot="1" x14ac:dyDescent="0.3">
      <c r="A9" s="366"/>
      <c r="B9" s="367"/>
      <c r="C9" s="370"/>
      <c r="D9" s="366"/>
      <c r="E9" s="416"/>
      <c r="F9" s="416"/>
      <c r="G9" s="416"/>
      <c r="H9" s="367"/>
      <c r="I9" s="421"/>
      <c r="J9" s="422"/>
      <c r="K9" s="366"/>
      <c r="L9" s="367"/>
      <c r="M9" s="358" t="s">
        <v>13</v>
      </c>
      <c r="N9" s="359"/>
      <c r="O9" s="360" t="s">
        <v>14</v>
      </c>
      <c r="P9" s="36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62" t="s">
        <v>15</v>
      </c>
      <c r="B11" s="363"/>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64"/>
      <c r="B12" s="365"/>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66"/>
      <c r="B13" s="36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41" t="s">
        <v>17</v>
      </c>
      <c r="B15" s="342"/>
      <c r="C15" s="380" t="s">
        <v>18</v>
      </c>
      <c r="D15" s="381"/>
      <c r="E15" s="381"/>
      <c r="F15" s="381"/>
      <c r="G15" s="381"/>
      <c r="H15" s="381"/>
      <c r="I15" s="381"/>
      <c r="J15" s="381"/>
      <c r="K15" s="382"/>
      <c r="L15" s="348" t="s">
        <v>19</v>
      </c>
      <c r="M15" s="349"/>
      <c r="N15" s="349"/>
      <c r="O15" s="349"/>
      <c r="P15" s="349"/>
      <c r="Q15" s="350"/>
      <c r="R15" s="383" t="s">
        <v>20</v>
      </c>
      <c r="S15" s="384"/>
      <c r="T15" s="384"/>
      <c r="U15" s="384"/>
      <c r="V15" s="384"/>
      <c r="W15" s="384"/>
      <c r="X15" s="385"/>
      <c r="Y15" s="348" t="s">
        <v>21</v>
      </c>
      <c r="Z15" s="350"/>
      <c r="AA15" s="429" t="s">
        <v>22</v>
      </c>
      <c r="AB15" s="430"/>
      <c r="AC15" s="430"/>
      <c r="AD15" s="431"/>
    </row>
    <row r="16" spans="1:30" ht="9" customHeight="1" thickBot="1" x14ac:dyDescent="0.3">
      <c r="A16" s="59"/>
      <c r="B16" s="54"/>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73"/>
      <c r="AD16" s="74"/>
    </row>
    <row r="17" spans="1:41" s="76" customFormat="1" ht="37.5" customHeight="1" thickBot="1" x14ac:dyDescent="0.3">
      <c r="A17" s="341" t="s">
        <v>23</v>
      </c>
      <c r="B17" s="342"/>
      <c r="C17" s="343" t="s">
        <v>107</v>
      </c>
      <c r="D17" s="344"/>
      <c r="E17" s="344"/>
      <c r="F17" s="344"/>
      <c r="G17" s="344"/>
      <c r="H17" s="344"/>
      <c r="I17" s="344"/>
      <c r="J17" s="344"/>
      <c r="K17" s="344"/>
      <c r="L17" s="344"/>
      <c r="M17" s="344"/>
      <c r="N17" s="344"/>
      <c r="O17" s="344"/>
      <c r="P17" s="344"/>
      <c r="Q17" s="345"/>
      <c r="R17" s="348" t="s">
        <v>25</v>
      </c>
      <c r="S17" s="349"/>
      <c r="T17" s="349"/>
      <c r="U17" s="349"/>
      <c r="V17" s="350"/>
      <c r="W17" s="539">
        <v>1</v>
      </c>
      <c r="X17" s="540"/>
      <c r="Y17" s="349" t="s">
        <v>26</v>
      </c>
      <c r="Z17" s="349"/>
      <c r="AA17" s="349"/>
      <c r="AB17" s="350"/>
      <c r="AC17" s="346">
        <v>0.05</v>
      </c>
      <c r="AD17" s="34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48" t="s">
        <v>27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50"/>
      <c r="AE19" s="83"/>
      <c r="AF19" s="83"/>
    </row>
    <row r="20" spans="1:41" ht="32.1" customHeight="1" thickBot="1" x14ac:dyDescent="0.3">
      <c r="A20" s="82"/>
      <c r="B20" s="60"/>
      <c r="C20" s="351" t="s">
        <v>28</v>
      </c>
      <c r="D20" s="352"/>
      <c r="E20" s="352"/>
      <c r="F20" s="352"/>
      <c r="G20" s="352"/>
      <c r="H20" s="352"/>
      <c r="I20" s="352"/>
      <c r="J20" s="352"/>
      <c r="K20" s="352"/>
      <c r="L20" s="352"/>
      <c r="M20" s="352"/>
      <c r="N20" s="352"/>
      <c r="O20" s="352"/>
      <c r="P20" s="353"/>
      <c r="Q20" s="434" t="s">
        <v>29</v>
      </c>
      <c r="R20" s="435"/>
      <c r="S20" s="435"/>
      <c r="T20" s="435"/>
      <c r="U20" s="435"/>
      <c r="V20" s="435"/>
      <c r="W20" s="435"/>
      <c r="X20" s="435"/>
      <c r="Y20" s="435"/>
      <c r="Z20" s="435"/>
      <c r="AA20" s="435"/>
      <c r="AB20" s="435"/>
      <c r="AC20" s="435"/>
      <c r="AD20" s="43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04" t="s">
        <v>43</v>
      </c>
      <c r="B22" s="309"/>
      <c r="C22" s="254">
        <v>79041466</v>
      </c>
      <c r="D22" s="255"/>
      <c r="E22" s="255">
        <v>-21480600</v>
      </c>
      <c r="F22" s="255"/>
      <c r="G22" s="256">
        <v>-2018800</v>
      </c>
      <c r="H22" s="255"/>
      <c r="I22" s="255"/>
      <c r="J22" s="255"/>
      <c r="K22" s="255"/>
      <c r="L22" s="255"/>
      <c r="M22" s="255"/>
      <c r="N22" s="257"/>
      <c r="O22" s="257">
        <f>SUM(C22:N22)</f>
        <v>55542066</v>
      </c>
      <c r="P22" s="258"/>
      <c r="Q22" s="259">
        <v>1236768800</v>
      </c>
      <c r="R22" s="257">
        <v>833239000</v>
      </c>
      <c r="S22" s="257"/>
      <c r="T22" s="257">
        <v>468180000</v>
      </c>
      <c r="U22" s="257">
        <v>-499159733</v>
      </c>
      <c r="V22" s="257"/>
      <c r="W22" s="257"/>
      <c r="X22" s="257">
        <v>18000000</v>
      </c>
      <c r="Y22" s="257"/>
      <c r="Z22" s="257">
        <v>119509067</v>
      </c>
      <c r="AA22" s="257"/>
      <c r="AB22" s="257"/>
      <c r="AC22" s="257">
        <f>SUM(Q22:AB22)</f>
        <v>2176537134</v>
      </c>
      <c r="AD22" s="260"/>
      <c r="AE22" s="3"/>
      <c r="AF22" s="3"/>
    </row>
    <row r="23" spans="1:41" ht="32.1" customHeight="1" x14ac:dyDescent="0.25">
      <c r="A23" s="305" t="s">
        <v>44</v>
      </c>
      <c r="B23" s="312"/>
      <c r="C23" s="261">
        <f>+C22</f>
        <v>79041466</v>
      </c>
      <c r="D23" s="262"/>
      <c r="E23" s="256">
        <v>-21480600</v>
      </c>
      <c r="F23" s="262">
        <v>0</v>
      </c>
      <c r="G23" s="256">
        <v>-2018800</v>
      </c>
      <c r="H23" s="262"/>
      <c r="I23" s="262"/>
      <c r="J23" s="262"/>
      <c r="K23" s="262"/>
      <c r="L23" s="262"/>
      <c r="M23" s="262"/>
      <c r="N23" s="256"/>
      <c r="O23" s="256">
        <f>SUM(C23:N23)</f>
        <v>55542066</v>
      </c>
      <c r="P23" s="263">
        <f>+O23/O22</f>
        <v>1</v>
      </c>
      <c r="Q23" s="264">
        <v>1722390600</v>
      </c>
      <c r="R23" s="256">
        <v>339459600</v>
      </c>
      <c r="S23" s="256">
        <v>-11311133</v>
      </c>
      <c r="T23" s="256">
        <v>-11511000</v>
      </c>
      <c r="U23" s="256">
        <v>0</v>
      </c>
      <c r="V23" s="256"/>
      <c r="W23" s="256"/>
      <c r="X23" s="256"/>
      <c r="Y23" s="256"/>
      <c r="Z23" s="256"/>
      <c r="AA23" s="256"/>
      <c r="AB23" s="256"/>
      <c r="AC23" s="256">
        <f>SUM(Q23:AB23)</f>
        <v>2039028067</v>
      </c>
      <c r="AD23" s="263">
        <f>+AC23/AC22</f>
        <v>0.93682209007512385</v>
      </c>
      <c r="AE23" s="3"/>
      <c r="AF23" s="3"/>
    </row>
    <row r="24" spans="1:41" ht="32.1" customHeight="1" x14ac:dyDescent="0.25">
      <c r="A24" s="305" t="s">
        <v>45</v>
      </c>
      <c r="B24" s="312"/>
      <c r="C24" s="261"/>
      <c r="D24" s="262">
        <v>55542066</v>
      </c>
      <c r="E24" s="255">
        <v>-21480600</v>
      </c>
      <c r="F24" s="262"/>
      <c r="G24" s="256">
        <v>-2018800</v>
      </c>
      <c r="H24" s="262"/>
      <c r="I24" s="262"/>
      <c r="J24" s="262"/>
      <c r="K24" s="262">
        <v>23499400</v>
      </c>
      <c r="L24" s="262"/>
      <c r="M24" s="262"/>
      <c r="N24" s="256"/>
      <c r="O24" s="256">
        <f>SUM(C24:N24)</f>
        <v>55542066</v>
      </c>
      <c r="P24" s="258"/>
      <c r="Q24" s="264"/>
      <c r="R24" s="256">
        <v>63970800</v>
      </c>
      <c r="S24" s="256">
        <v>182367000</v>
      </c>
      <c r="T24" s="256">
        <v>182367000</v>
      </c>
      <c r="U24" s="256">
        <v>171992034</v>
      </c>
      <c r="V24" s="256">
        <v>171992034</v>
      </c>
      <c r="W24" s="256">
        <v>171992034</v>
      </c>
      <c r="X24" s="256">
        <v>171992034</v>
      </c>
      <c r="Y24" s="256">
        <v>175592034</v>
      </c>
      <c r="Z24" s="256">
        <v>175592034</v>
      </c>
      <c r="AA24" s="256">
        <v>175592034</v>
      </c>
      <c r="AB24" s="256">
        <v>533088096</v>
      </c>
      <c r="AC24" s="256">
        <f>SUM(Q24:AB24)</f>
        <v>2176537134</v>
      </c>
      <c r="AD24" s="263"/>
      <c r="AE24" s="3"/>
      <c r="AF24" s="3"/>
    </row>
    <row r="25" spans="1:41" ht="32.1" customHeight="1" thickBot="1" x14ac:dyDescent="0.3">
      <c r="A25" s="427" t="s">
        <v>46</v>
      </c>
      <c r="B25" s="428"/>
      <c r="C25" s="265">
        <v>53287866</v>
      </c>
      <c r="D25" s="266">
        <v>2254200</v>
      </c>
      <c r="E25" s="266">
        <v>0</v>
      </c>
      <c r="F25" s="266">
        <v>0</v>
      </c>
      <c r="G25" s="267">
        <v>0</v>
      </c>
      <c r="H25" s="266"/>
      <c r="I25" s="266"/>
      <c r="J25" s="266"/>
      <c r="K25" s="266"/>
      <c r="L25" s="266"/>
      <c r="M25" s="266"/>
      <c r="N25" s="267"/>
      <c r="O25" s="267">
        <f>SUM(C25:N25)</f>
        <v>55542066</v>
      </c>
      <c r="P25" s="268">
        <f>+O25/O24</f>
        <v>1</v>
      </c>
      <c r="Q25" s="269">
        <v>0</v>
      </c>
      <c r="R25" s="267">
        <v>53978867</v>
      </c>
      <c r="S25" s="267">
        <v>173451600</v>
      </c>
      <c r="T25" s="267">
        <v>182367000</v>
      </c>
      <c r="U25" s="267">
        <v>182367000</v>
      </c>
      <c r="V25" s="267">
        <v>182367000</v>
      </c>
      <c r="W25" s="267">
        <v>174409933.33333334</v>
      </c>
      <c r="X25" s="267"/>
      <c r="Y25" s="267"/>
      <c r="Z25" s="267"/>
      <c r="AA25" s="267"/>
      <c r="AB25" s="267"/>
      <c r="AC25" s="267">
        <f>SUM(Q25:AB25)</f>
        <v>948941400.33333337</v>
      </c>
      <c r="AD25" s="270">
        <f>+AC25/AC24</f>
        <v>0.43598677252493567</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86" t="s">
        <v>48</v>
      </c>
      <c r="B28" s="388" t="s">
        <v>49</v>
      </c>
      <c r="C28" s="389"/>
      <c r="D28" s="312" t="s">
        <v>50</v>
      </c>
      <c r="E28" s="313"/>
      <c r="F28" s="313"/>
      <c r="G28" s="313"/>
      <c r="H28" s="313"/>
      <c r="I28" s="313"/>
      <c r="J28" s="313"/>
      <c r="K28" s="313"/>
      <c r="L28" s="313"/>
      <c r="M28" s="313"/>
      <c r="N28" s="313"/>
      <c r="O28" s="315"/>
      <c r="P28" s="335" t="s">
        <v>41</v>
      </c>
      <c r="Q28" s="335" t="s">
        <v>51</v>
      </c>
      <c r="R28" s="335"/>
      <c r="S28" s="335"/>
      <c r="T28" s="335"/>
      <c r="U28" s="335"/>
      <c r="V28" s="335"/>
      <c r="W28" s="335"/>
      <c r="X28" s="335"/>
      <c r="Y28" s="335"/>
      <c r="Z28" s="335"/>
      <c r="AA28" s="335"/>
      <c r="AB28" s="335"/>
      <c r="AC28" s="335"/>
      <c r="AD28" s="337"/>
    </row>
    <row r="29" spans="1:41" ht="27" customHeight="1" x14ac:dyDescent="0.25">
      <c r="A29" s="387"/>
      <c r="B29" s="390"/>
      <c r="C29" s="391"/>
      <c r="D29" s="88" t="s">
        <v>30</v>
      </c>
      <c r="E29" s="88" t="s">
        <v>31</v>
      </c>
      <c r="F29" s="88" t="s">
        <v>32</v>
      </c>
      <c r="G29" s="88" t="s">
        <v>33</v>
      </c>
      <c r="H29" s="88" t="s">
        <v>8</v>
      </c>
      <c r="I29" s="88" t="s">
        <v>34</v>
      </c>
      <c r="J29" s="88" t="s">
        <v>35</v>
      </c>
      <c r="K29" s="88" t="s">
        <v>36</v>
      </c>
      <c r="L29" s="88" t="s">
        <v>37</v>
      </c>
      <c r="M29" s="88" t="s">
        <v>38</v>
      </c>
      <c r="N29" s="88" t="s">
        <v>39</v>
      </c>
      <c r="O29" s="88" t="s">
        <v>40</v>
      </c>
      <c r="P29" s="315"/>
      <c r="Q29" s="335"/>
      <c r="R29" s="335"/>
      <c r="S29" s="335"/>
      <c r="T29" s="335"/>
      <c r="U29" s="335"/>
      <c r="V29" s="335"/>
      <c r="W29" s="335"/>
      <c r="X29" s="335"/>
      <c r="Y29" s="335"/>
      <c r="Z29" s="335"/>
      <c r="AA29" s="335"/>
      <c r="AB29" s="335"/>
      <c r="AC29" s="335"/>
      <c r="AD29" s="337"/>
    </row>
    <row r="30" spans="1:41" ht="42" customHeight="1" thickBot="1" x14ac:dyDescent="0.3">
      <c r="A30" s="85" t="s">
        <v>107</v>
      </c>
      <c r="B30" s="331"/>
      <c r="C30" s="332"/>
      <c r="D30" s="89"/>
      <c r="E30" s="89"/>
      <c r="F30" s="89"/>
      <c r="G30" s="89"/>
      <c r="H30" s="89"/>
      <c r="I30" s="89"/>
      <c r="J30" s="89"/>
      <c r="K30" s="89"/>
      <c r="L30" s="89"/>
      <c r="M30" s="89"/>
      <c r="N30" s="89"/>
      <c r="O30" s="89"/>
      <c r="P30" s="86">
        <f>SUM(D30:O30)</f>
        <v>0</v>
      </c>
      <c r="Q30" s="333"/>
      <c r="R30" s="333"/>
      <c r="S30" s="333"/>
      <c r="T30" s="333"/>
      <c r="U30" s="333"/>
      <c r="V30" s="333"/>
      <c r="W30" s="333"/>
      <c r="X30" s="333"/>
      <c r="Y30" s="333"/>
      <c r="Z30" s="333"/>
      <c r="AA30" s="333"/>
      <c r="AB30" s="333"/>
      <c r="AC30" s="333"/>
      <c r="AD30" s="334"/>
    </row>
    <row r="31" spans="1:41" ht="45" customHeight="1" x14ac:dyDescent="0.25">
      <c r="A31" s="338" t="s">
        <v>52</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05" t="s">
        <v>53</v>
      </c>
      <c r="B32" s="335" t="s">
        <v>54</v>
      </c>
      <c r="C32" s="335" t="s">
        <v>49</v>
      </c>
      <c r="D32" s="335" t="s">
        <v>55</v>
      </c>
      <c r="E32" s="335"/>
      <c r="F32" s="335"/>
      <c r="G32" s="335"/>
      <c r="H32" s="335"/>
      <c r="I32" s="335"/>
      <c r="J32" s="335"/>
      <c r="K32" s="335"/>
      <c r="L32" s="335"/>
      <c r="M32" s="335"/>
      <c r="N32" s="335"/>
      <c r="O32" s="335"/>
      <c r="P32" s="335"/>
      <c r="Q32" s="335" t="s">
        <v>56</v>
      </c>
      <c r="R32" s="335"/>
      <c r="S32" s="335"/>
      <c r="T32" s="335"/>
      <c r="U32" s="335"/>
      <c r="V32" s="335"/>
      <c r="W32" s="335"/>
      <c r="X32" s="335"/>
      <c r="Y32" s="335"/>
      <c r="Z32" s="335"/>
      <c r="AA32" s="335"/>
      <c r="AB32" s="335"/>
      <c r="AC32" s="335"/>
      <c r="AD32" s="337"/>
      <c r="AG32" s="87"/>
      <c r="AH32" s="87"/>
      <c r="AI32" s="87"/>
      <c r="AJ32" s="87"/>
      <c r="AK32" s="87"/>
      <c r="AL32" s="87"/>
      <c r="AM32" s="87"/>
      <c r="AN32" s="87"/>
      <c r="AO32" s="87"/>
    </row>
    <row r="33" spans="1:41" ht="27" customHeight="1" x14ac:dyDescent="0.25">
      <c r="A33" s="305"/>
      <c r="B33" s="335"/>
      <c r="C33" s="33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312" t="s">
        <v>57</v>
      </c>
      <c r="R33" s="313"/>
      <c r="S33" s="313"/>
      <c r="T33" s="315"/>
      <c r="U33" s="312" t="s">
        <v>58</v>
      </c>
      <c r="V33" s="313"/>
      <c r="W33" s="313"/>
      <c r="X33" s="315"/>
      <c r="Y33" s="312" t="s">
        <v>59</v>
      </c>
      <c r="Z33" s="313"/>
      <c r="AA33" s="315"/>
      <c r="AB33" s="312" t="s">
        <v>60</v>
      </c>
      <c r="AC33" s="313"/>
      <c r="AD33" s="314"/>
      <c r="AG33" s="87"/>
      <c r="AH33" s="87"/>
      <c r="AI33" s="87"/>
      <c r="AJ33" s="87"/>
      <c r="AK33" s="87"/>
      <c r="AL33" s="87"/>
      <c r="AM33" s="87"/>
      <c r="AN33" s="87"/>
      <c r="AO33" s="87"/>
    </row>
    <row r="34" spans="1:41" ht="95.45" customHeight="1" x14ac:dyDescent="0.25">
      <c r="A34" s="316" t="s">
        <v>107</v>
      </c>
      <c r="B34" s="318">
        <v>0.05</v>
      </c>
      <c r="C34" s="90" t="s">
        <v>61</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27" t="s">
        <v>644</v>
      </c>
      <c r="R34" s="528"/>
      <c r="S34" s="528"/>
      <c r="T34" s="529"/>
      <c r="U34" s="527" t="s">
        <v>645</v>
      </c>
      <c r="V34" s="528"/>
      <c r="W34" s="528"/>
      <c r="X34" s="529"/>
      <c r="Y34" s="533" t="s">
        <v>62</v>
      </c>
      <c r="Z34" s="534"/>
      <c r="AA34" s="535"/>
      <c r="AB34" s="527" t="s">
        <v>108</v>
      </c>
      <c r="AC34" s="528"/>
      <c r="AD34" s="536"/>
      <c r="AG34" s="87"/>
      <c r="AH34" s="87"/>
      <c r="AI34" s="87"/>
      <c r="AJ34" s="87"/>
      <c r="AK34" s="87"/>
      <c r="AL34" s="87"/>
      <c r="AM34" s="87"/>
      <c r="AN34" s="87"/>
      <c r="AO34" s="87"/>
    </row>
    <row r="35" spans="1:41" ht="95.45" customHeight="1" thickBot="1" x14ac:dyDescent="0.3">
      <c r="A35" s="317"/>
      <c r="B35" s="319"/>
      <c r="C35" s="91" t="s">
        <v>64</v>
      </c>
      <c r="D35" s="221">
        <v>8.3299999999999999E-2</v>
      </c>
      <c r="E35" s="221">
        <v>8.3299999999999999E-2</v>
      </c>
      <c r="F35" s="221">
        <v>8.3299999999999999E-2</v>
      </c>
      <c r="G35" s="221">
        <v>8.3299999999999999E-2</v>
      </c>
      <c r="H35" s="221">
        <v>8.3299999999999999E-2</v>
      </c>
      <c r="I35" s="221">
        <v>8.3000000000000004E-2</v>
      </c>
      <c r="J35" s="221">
        <v>8.3000000000000004E-2</v>
      </c>
      <c r="K35" s="221"/>
      <c r="L35" s="221"/>
      <c r="M35" s="221"/>
      <c r="N35" s="221"/>
      <c r="O35" s="221"/>
      <c r="P35" s="222">
        <f>SUM(D35:O35)</f>
        <v>0.58250000000000002</v>
      </c>
      <c r="Q35" s="530"/>
      <c r="R35" s="531"/>
      <c r="S35" s="531"/>
      <c r="T35" s="532"/>
      <c r="U35" s="530"/>
      <c r="V35" s="531"/>
      <c r="W35" s="531"/>
      <c r="X35" s="532"/>
      <c r="Y35" s="530"/>
      <c r="Z35" s="531"/>
      <c r="AA35" s="532"/>
      <c r="AB35" s="530"/>
      <c r="AC35" s="531"/>
      <c r="AD35" s="537"/>
      <c r="AE35" s="49"/>
      <c r="AG35" s="87"/>
      <c r="AH35" s="87"/>
      <c r="AI35" s="87"/>
      <c r="AJ35" s="87"/>
      <c r="AK35" s="87"/>
      <c r="AL35" s="87"/>
      <c r="AM35" s="87"/>
      <c r="AN35" s="87"/>
      <c r="AO35" s="87"/>
    </row>
    <row r="36" spans="1:41" ht="26.1" customHeight="1" x14ac:dyDescent="0.25">
      <c r="A36" s="304" t="s">
        <v>65</v>
      </c>
      <c r="B36" s="306" t="s">
        <v>66</v>
      </c>
      <c r="C36" s="308" t="s">
        <v>67</v>
      </c>
      <c r="D36" s="308"/>
      <c r="E36" s="308"/>
      <c r="F36" s="308"/>
      <c r="G36" s="308"/>
      <c r="H36" s="308"/>
      <c r="I36" s="308"/>
      <c r="J36" s="308"/>
      <c r="K36" s="308"/>
      <c r="L36" s="308"/>
      <c r="M36" s="308"/>
      <c r="N36" s="308"/>
      <c r="O36" s="308"/>
      <c r="P36" s="308"/>
      <c r="Q36" s="309" t="s">
        <v>68</v>
      </c>
      <c r="R36" s="310"/>
      <c r="S36" s="310"/>
      <c r="T36" s="310"/>
      <c r="U36" s="310"/>
      <c r="V36" s="310"/>
      <c r="W36" s="310"/>
      <c r="X36" s="310"/>
      <c r="Y36" s="310"/>
      <c r="Z36" s="310"/>
      <c r="AA36" s="310"/>
      <c r="AB36" s="310"/>
      <c r="AC36" s="310"/>
      <c r="AD36" s="311"/>
      <c r="AG36" s="87"/>
      <c r="AH36" s="87"/>
      <c r="AI36" s="87"/>
      <c r="AJ36" s="87"/>
      <c r="AK36" s="87"/>
      <c r="AL36" s="87"/>
      <c r="AM36" s="87"/>
      <c r="AN36" s="87"/>
      <c r="AO36" s="87"/>
    </row>
    <row r="37" spans="1:41" ht="26.1" customHeight="1" x14ac:dyDescent="0.25">
      <c r="A37" s="305"/>
      <c r="B37" s="307"/>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12" t="s">
        <v>83</v>
      </c>
      <c r="R37" s="313"/>
      <c r="S37" s="313"/>
      <c r="T37" s="313"/>
      <c r="U37" s="313"/>
      <c r="V37" s="313"/>
      <c r="W37" s="313"/>
      <c r="X37" s="313"/>
      <c r="Y37" s="313"/>
      <c r="Z37" s="313"/>
      <c r="AA37" s="313"/>
      <c r="AB37" s="313"/>
      <c r="AC37" s="313"/>
      <c r="AD37" s="314"/>
      <c r="AG37" s="94"/>
      <c r="AH37" s="94"/>
      <c r="AI37" s="94"/>
      <c r="AJ37" s="94"/>
      <c r="AK37" s="94"/>
      <c r="AL37" s="94"/>
      <c r="AM37" s="94"/>
      <c r="AN37" s="94"/>
      <c r="AO37" s="94"/>
    </row>
    <row r="38" spans="1:41" ht="94.5" customHeight="1" x14ac:dyDescent="0.25">
      <c r="A38" s="526" t="s">
        <v>109</v>
      </c>
      <c r="B38" s="288">
        <v>0.05</v>
      </c>
      <c r="C38" s="102" t="s">
        <v>61</v>
      </c>
      <c r="D38" s="205">
        <v>8.3299999999999999E-2</v>
      </c>
      <c r="E38" s="205">
        <v>8.3299999999999999E-2</v>
      </c>
      <c r="F38" s="205">
        <v>8.3299999999999999E-2</v>
      </c>
      <c r="G38" s="205">
        <v>8.3299999999999999E-2</v>
      </c>
      <c r="H38" s="205">
        <v>8.3299999999999999E-2</v>
      </c>
      <c r="I38" s="205">
        <v>8.3299999999999999E-2</v>
      </c>
      <c r="J38" s="205">
        <v>8.3299999999999999E-2</v>
      </c>
      <c r="K38" s="205">
        <v>8.3299999999999999E-2</v>
      </c>
      <c r="L38" s="205">
        <v>8.3400000000000002E-2</v>
      </c>
      <c r="M38" s="205">
        <v>8.3400000000000002E-2</v>
      </c>
      <c r="N38" s="205">
        <v>8.3400000000000002E-2</v>
      </c>
      <c r="O38" s="205">
        <v>8.3400000000000002E-2</v>
      </c>
      <c r="P38" s="101">
        <f>SUM(D38:O38)</f>
        <v>1</v>
      </c>
      <c r="Q38" s="290" t="s">
        <v>646</v>
      </c>
      <c r="R38" s="291"/>
      <c r="S38" s="291"/>
      <c r="T38" s="291"/>
      <c r="U38" s="291"/>
      <c r="V38" s="291"/>
      <c r="W38" s="291"/>
      <c r="X38" s="291"/>
      <c r="Y38" s="291"/>
      <c r="Z38" s="291"/>
      <c r="AA38" s="291"/>
      <c r="AB38" s="291"/>
      <c r="AC38" s="291"/>
      <c r="AD38" s="292"/>
      <c r="AE38" s="97"/>
      <c r="AG38" s="98"/>
      <c r="AH38" s="98"/>
      <c r="AI38" s="98"/>
      <c r="AJ38" s="98"/>
      <c r="AK38" s="98"/>
      <c r="AL38" s="98"/>
      <c r="AM38" s="98"/>
      <c r="AN38" s="98"/>
      <c r="AO38" s="98"/>
    </row>
    <row r="39" spans="1:41" ht="94.5" customHeight="1" thickBot="1" x14ac:dyDescent="0.3">
      <c r="A39" s="538"/>
      <c r="B39" s="289"/>
      <c r="C39" s="91" t="s">
        <v>64</v>
      </c>
      <c r="D39" s="214">
        <v>8.3299999999999999E-2</v>
      </c>
      <c r="E39" s="214">
        <v>8.3299999999999999E-2</v>
      </c>
      <c r="F39" s="214">
        <v>8.3299999999999999E-2</v>
      </c>
      <c r="G39" s="214">
        <v>8.3299999999999999E-2</v>
      </c>
      <c r="H39" s="214">
        <v>8.3299999999999999E-2</v>
      </c>
      <c r="I39" s="214">
        <v>8.3000000000000004E-2</v>
      </c>
      <c r="J39" s="214">
        <v>8.3000000000000004E-2</v>
      </c>
      <c r="K39" s="214"/>
      <c r="L39" s="214"/>
      <c r="M39" s="214"/>
      <c r="N39" s="214"/>
      <c r="O39" s="214"/>
      <c r="P39" s="220">
        <f>SUM(D39:O39)</f>
        <v>0.58250000000000002</v>
      </c>
      <c r="Q39" s="293"/>
      <c r="R39" s="294"/>
      <c r="S39" s="294"/>
      <c r="T39" s="294"/>
      <c r="U39" s="294"/>
      <c r="V39" s="294"/>
      <c r="W39" s="294"/>
      <c r="X39" s="294"/>
      <c r="Y39" s="294"/>
      <c r="Z39" s="294"/>
      <c r="AA39" s="294"/>
      <c r="AB39" s="294"/>
      <c r="AC39" s="294"/>
      <c r="AD39" s="295"/>
      <c r="AE39" s="97"/>
    </row>
  </sheetData>
  <mergeCells count="73">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Y33:AA33"/>
    <mergeCell ref="AB33:AD33"/>
    <mergeCell ref="Q33:T33"/>
    <mergeCell ref="U33:X33"/>
    <mergeCell ref="Q34:T35"/>
    <mergeCell ref="U34:X35"/>
    <mergeCell ref="Y34:AA35"/>
    <mergeCell ref="AB34:AD35"/>
    <mergeCell ref="A38:A39"/>
    <mergeCell ref="B38:B39"/>
    <mergeCell ref="Q38:AD39"/>
    <mergeCell ref="A34:A35"/>
    <mergeCell ref="B34:B35"/>
    <mergeCell ref="A36:A37"/>
    <mergeCell ref="B36:B37"/>
    <mergeCell ref="C36:P36"/>
    <mergeCell ref="Q36:AD36"/>
    <mergeCell ref="Q37:AD37"/>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U34 AB34 Y34 Q34 Q38:AD39" xr:uid="{00000000-0002-0000-0200-000002000000}">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1"/>
  <sheetViews>
    <sheetView showGridLines="0" topLeftCell="Q15" zoomScale="70" zoomScaleNormal="70" workbookViewId="0">
      <selection activeCell="AC24" sqref="AC2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0.140625" style="50" customWidth="1"/>
    <col min="16" max="16" width="18.140625" style="50" customWidth="1"/>
    <col min="17" max="17" width="21.5703125" style="50" customWidth="1"/>
    <col min="18" max="19" width="18.140625" style="50" customWidth="1"/>
    <col min="20" max="20" width="20.28515625" style="50" customWidth="1"/>
    <col min="21" max="23" width="18.140625" style="50" customWidth="1"/>
    <col min="24" max="24" width="21.710937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92"/>
      <c r="B1" s="395"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1</v>
      </c>
      <c r="AC1" s="399"/>
      <c r="AD1" s="400"/>
    </row>
    <row r="2" spans="1:30" ht="30.75" customHeight="1" thickBot="1" x14ac:dyDescent="0.3">
      <c r="A2" s="393"/>
      <c r="B2" s="395" t="s">
        <v>2</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3</v>
      </c>
      <c r="AC2" s="402"/>
      <c r="AD2" s="403"/>
    </row>
    <row r="3" spans="1:30" ht="24" customHeight="1" x14ac:dyDescent="0.25">
      <c r="A3" s="393"/>
      <c r="B3" s="338" t="s">
        <v>4</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401" t="s">
        <v>5</v>
      </c>
      <c r="AC3" s="402"/>
      <c r="AD3" s="403"/>
    </row>
    <row r="4" spans="1:30" ht="21.95" customHeight="1" thickBot="1" x14ac:dyDescent="0.3">
      <c r="A4" s="394"/>
      <c r="B4" s="408"/>
      <c r="C4" s="409"/>
      <c r="D4" s="409"/>
      <c r="E4" s="409"/>
      <c r="F4" s="409"/>
      <c r="G4" s="409"/>
      <c r="H4" s="409"/>
      <c r="I4" s="409"/>
      <c r="J4" s="409"/>
      <c r="K4" s="409"/>
      <c r="L4" s="409"/>
      <c r="M4" s="409"/>
      <c r="N4" s="409"/>
      <c r="O4" s="409"/>
      <c r="P4" s="409"/>
      <c r="Q4" s="409"/>
      <c r="R4" s="409"/>
      <c r="S4" s="409"/>
      <c r="T4" s="409"/>
      <c r="U4" s="409"/>
      <c r="V4" s="409"/>
      <c r="W4" s="409"/>
      <c r="X4" s="409"/>
      <c r="Y4" s="409"/>
      <c r="Z4" s="409"/>
      <c r="AA4" s="410"/>
      <c r="AB4" s="411" t="s">
        <v>6</v>
      </c>
      <c r="AC4" s="412"/>
      <c r="AD4" s="413"/>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2" t="s">
        <v>7</v>
      </c>
      <c r="B7" s="363"/>
      <c r="C7" s="368" t="s">
        <v>35</v>
      </c>
      <c r="D7" s="362" t="s">
        <v>9</v>
      </c>
      <c r="E7" s="414"/>
      <c r="F7" s="414"/>
      <c r="G7" s="414"/>
      <c r="H7" s="363"/>
      <c r="I7" s="417">
        <v>45146</v>
      </c>
      <c r="J7" s="418"/>
      <c r="K7" s="362" t="s">
        <v>10</v>
      </c>
      <c r="L7" s="363"/>
      <c r="M7" s="432" t="s">
        <v>11</v>
      </c>
      <c r="N7" s="433"/>
      <c r="O7" s="423"/>
      <c r="P7" s="424"/>
      <c r="Q7" s="54"/>
      <c r="R7" s="54"/>
      <c r="S7" s="54"/>
      <c r="T7" s="54"/>
      <c r="U7" s="54"/>
      <c r="V7" s="54"/>
      <c r="W7" s="54"/>
      <c r="X7" s="54"/>
      <c r="Y7" s="54"/>
      <c r="Z7" s="55"/>
      <c r="AA7" s="54"/>
      <c r="AB7" s="54"/>
      <c r="AC7" s="60"/>
      <c r="AD7" s="61"/>
    </row>
    <row r="8" spans="1:30" x14ac:dyDescent="0.25">
      <c r="A8" s="364"/>
      <c r="B8" s="365"/>
      <c r="C8" s="369"/>
      <c r="D8" s="364"/>
      <c r="E8" s="415"/>
      <c r="F8" s="415"/>
      <c r="G8" s="415"/>
      <c r="H8" s="365"/>
      <c r="I8" s="419"/>
      <c r="J8" s="420"/>
      <c r="K8" s="364"/>
      <c r="L8" s="365"/>
      <c r="M8" s="425" t="s">
        <v>12</v>
      </c>
      <c r="N8" s="426"/>
      <c r="O8" s="356"/>
      <c r="P8" s="357"/>
      <c r="Q8" s="54"/>
      <c r="R8" s="54"/>
      <c r="S8" s="54"/>
      <c r="T8" s="54"/>
      <c r="U8" s="54"/>
      <c r="V8" s="54"/>
      <c r="W8" s="54"/>
      <c r="X8" s="54"/>
      <c r="Y8" s="54"/>
      <c r="Z8" s="55"/>
      <c r="AA8" s="54"/>
      <c r="AB8" s="54"/>
      <c r="AC8" s="60"/>
      <c r="AD8" s="61"/>
    </row>
    <row r="9" spans="1:30" ht="15.75" thickBot="1" x14ac:dyDescent="0.3">
      <c r="A9" s="366"/>
      <c r="B9" s="367"/>
      <c r="C9" s="370"/>
      <c r="D9" s="366"/>
      <c r="E9" s="416"/>
      <c r="F9" s="416"/>
      <c r="G9" s="416"/>
      <c r="H9" s="367"/>
      <c r="I9" s="421"/>
      <c r="J9" s="422"/>
      <c r="K9" s="366"/>
      <c r="L9" s="367"/>
      <c r="M9" s="358" t="s">
        <v>13</v>
      </c>
      <c r="N9" s="359"/>
      <c r="O9" s="360" t="s">
        <v>14</v>
      </c>
      <c r="P9" s="36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62" t="s">
        <v>15</v>
      </c>
      <c r="B11" s="363"/>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64"/>
      <c r="B12" s="365"/>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66"/>
      <c r="B13" s="36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41" t="s">
        <v>17</v>
      </c>
      <c r="B15" s="342"/>
      <c r="C15" s="380" t="s">
        <v>18</v>
      </c>
      <c r="D15" s="381"/>
      <c r="E15" s="381"/>
      <c r="F15" s="381"/>
      <c r="G15" s="381"/>
      <c r="H15" s="381"/>
      <c r="I15" s="381"/>
      <c r="J15" s="381"/>
      <c r="K15" s="382"/>
      <c r="L15" s="348" t="s">
        <v>19</v>
      </c>
      <c r="M15" s="349"/>
      <c r="N15" s="349"/>
      <c r="O15" s="349"/>
      <c r="P15" s="349"/>
      <c r="Q15" s="350"/>
      <c r="R15" s="383" t="s">
        <v>20</v>
      </c>
      <c r="S15" s="384"/>
      <c r="T15" s="384"/>
      <c r="U15" s="384"/>
      <c r="V15" s="384"/>
      <c r="W15" s="384"/>
      <c r="X15" s="385"/>
      <c r="Y15" s="348" t="s">
        <v>21</v>
      </c>
      <c r="Z15" s="350"/>
      <c r="AA15" s="429" t="s">
        <v>22</v>
      </c>
      <c r="AB15" s="430"/>
      <c r="AC15" s="430"/>
      <c r="AD15" s="431"/>
    </row>
    <row r="16" spans="1:30" ht="9" customHeight="1" thickBot="1" x14ac:dyDescent="0.3">
      <c r="A16" s="59"/>
      <c r="B16" s="54"/>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73"/>
      <c r="AD16" s="74"/>
    </row>
    <row r="17" spans="1:41" s="76" customFormat="1" ht="37.5" customHeight="1" thickBot="1" x14ac:dyDescent="0.3">
      <c r="A17" s="341" t="s">
        <v>23</v>
      </c>
      <c r="B17" s="342"/>
      <c r="C17" s="343" t="s">
        <v>110</v>
      </c>
      <c r="D17" s="344"/>
      <c r="E17" s="344"/>
      <c r="F17" s="344"/>
      <c r="G17" s="344"/>
      <c r="H17" s="344"/>
      <c r="I17" s="344"/>
      <c r="J17" s="344"/>
      <c r="K17" s="344"/>
      <c r="L17" s="344"/>
      <c r="M17" s="344"/>
      <c r="N17" s="344"/>
      <c r="O17" s="344"/>
      <c r="P17" s="344"/>
      <c r="Q17" s="345"/>
      <c r="R17" s="348" t="s">
        <v>25</v>
      </c>
      <c r="S17" s="349"/>
      <c r="T17" s="349"/>
      <c r="U17" s="349"/>
      <c r="V17" s="350"/>
      <c r="W17" s="354">
        <v>6</v>
      </c>
      <c r="X17" s="355"/>
      <c r="Y17" s="349" t="s">
        <v>26</v>
      </c>
      <c r="Z17" s="349"/>
      <c r="AA17" s="349"/>
      <c r="AB17" s="350"/>
      <c r="AC17" s="346">
        <v>0.15</v>
      </c>
      <c r="AD17" s="34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48" t="s">
        <v>27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50"/>
      <c r="AE19" s="83"/>
      <c r="AF19" s="83"/>
    </row>
    <row r="20" spans="1:41" ht="32.1" customHeight="1" thickBot="1" x14ac:dyDescent="0.3">
      <c r="A20" s="82"/>
      <c r="B20" s="60"/>
      <c r="C20" s="351" t="s">
        <v>28</v>
      </c>
      <c r="D20" s="352"/>
      <c r="E20" s="352"/>
      <c r="F20" s="352"/>
      <c r="G20" s="352"/>
      <c r="H20" s="352"/>
      <c r="I20" s="352"/>
      <c r="J20" s="352"/>
      <c r="K20" s="352"/>
      <c r="L20" s="352"/>
      <c r="M20" s="352"/>
      <c r="N20" s="352"/>
      <c r="O20" s="352"/>
      <c r="P20" s="353"/>
      <c r="Q20" s="434" t="s">
        <v>29</v>
      </c>
      <c r="R20" s="435"/>
      <c r="S20" s="435"/>
      <c r="T20" s="435"/>
      <c r="U20" s="435"/>
      <c r="V20" s="435"/>
      <c r="W20" s="435"/>
      <c r="X20" s="435"/>
      <c r="Y20" s="435"/>
      <c r="Z20" s="435"/>
      <c r="AA20" s="435"/>
      <c r="AB20" s="435"/>
      <c r="AC20" s="435"/>
      <c r="AD20" s="43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04" t="s">
        <v>43</v>
      </c>
      <c r="B22" s="309"/>
      <c r="C22" s="179">
        <v>2830749803</v>
      </c>
      <c r="D22" s="178"/>
      <c r="E22" s="178"/>
      <c r="F22" s="178"/>
      <c r="G22" s="178"/>
      <c r="H22" s="178"/>
      <c r="I22" s="178"/>
      <c r="J22" s="178"/>
      <c r="K22" s="178"/>
      <c r="L22" s="178"/>
      <c r="M22" s="178"/>
      <c r="N22" s="235"/>
      <c r="O22" s="235">
        <f>SUM(C22:N22)</f>
        <v>2830749803</v>
      </c>
      <c r="P22" s="180"/>
      <c r="Q22" s="236">
        <v>7421734368</v>
      </c>
      <c r="R22" s="235">
        <v>798000000</v>
      </c>
      <c r="S22" s="235"/>
      <c r="T22" s="235">
        <v>2134380000</v>
      </c>
      <c r="U22" s="235">
        <v>64838195</v>
      </c>
      <c r="V22" s="235"/>
      <c r="W22" s="235"/>
      <c r="X22" s="235"/>
      <c r="Y22" s="235"/>
      <c r="Z22" s="235">
        <v>300000000</v>
      </c>
      <c r="AA22" s="235"/>
      <c r="AB22" s="235"/>
      <c r="AC22" s="235">
        <f>SUM(Q22:AB22)</f>
        <v>10718952563</v>
      </c>
      <c r="AD22" s="184"/>
      <c r="AE22" s="3"/>
      <c r="AF22" s="3"/>
    </row>
    <row r="23" spans="1:41" ht="32.1" customHeight="1" x14ac:dyDescent="0.25">
      <c r="A23" s="305" t="s">
        <v>44</v>
      </c>
      <c r="B23" s="312"/>
      <c r="C23" s="175">
        <f>+C22</f>
        <v>2830749803</v>
      </c>
      <c r="D23" s="174"/>
      <c r="E23" s="174"/>
      <c r="F23" s="174">
        <v>0</v>
      </c>
      <c r="G23" s="174"/>
      <c r="H23" s="174"/>
      <c r="I23" s="174"/>
      <c r="J23" s="174"/>
      <c r="K23" s="174"/>
      <c r="L23" s="174"/>
      <c r="M23" s="174"/>
      <c r="N23" s="237"/>
      <c r="O23" s="237">
        <f>SUM(C23:N23)</f>
        <v>2830749803</v>
      </c>
      <c r="P23" s="182">
        <f>+O23/O22</f>
        <v>1</v>
      </c>
      <c r="Q23" s="231">
        <v>7421734368</v>
      </c>
      <c r="R23" s="237">
        <v>340838152</v>
      </c>
      <c r="S23" s="237">
        <v>305691459</v>
      </c>
      <c r="T23" s="237">
        <v>0</v>
      </c>
      <c r="U23" s="237">
        <v>0</v>
      </c>
      <c r="V23" s="237">
        <v>1434111224</v>
      </c>
      <c r="W23" s="237">
        <v>916577360</v>
      </c>
      <c r="X23" s="237"/>
      <c r="Y23" s="237"/>
      <c r="Z23" s="237"/>
      <c r="AA23" s="237"/>
      <c r="AB23" s="237"/>
      <c r="AC23" s="237">
        <f>SUM(Q23:AB23)</f>
        <v>10418952563</v>
      </c>
      <c r="AD23" s="182">
        <f>+AC23/AC22</f>
        <v>0.97201219072136313</v>
      </c>
      <c r="AE23" s="3"/>
      <c r="AF23" s="3"/>
    </row>
    <row r="24" spans="1:41" ht="32.1" customHeight="1" x14ac:dyDescent="0.25">
      <c r="A24" s="305" t="s">
        <v>45</v>
      </c>
      <c r="B24" s="312"/>
      <c r="C24" s="175">
        <v>765000000</v>
      </c>
      <c r="D24" s="174">
        <v>831000000</v>
      </c>
      <c r="E24" s="174">
        <v>788680678</v>
      </c>
      <c r="F24" s="174">
        <v>407979144</v>
      </c>
      <c r="G24" s="174">
        <v>38089981</v>
      </c>
      <c r="H24" s="174"/>
      <c r="I24" s="174"/>
      <c r="J24" s="174"/>
      <c r="K24" s="174"/>
      <c r="L24" s="174"/>
      <c r="M24" s="174"/>
      <c r="N24" s="237"/>
      <c r="O24" s="237">
        <f>SUM(C24:N24)</f>
        <v>2830749803</v>
      </c>
      <c r="P24" s="180"/>
      <c r="Q24" s="231"/>
      <c r="R24" s="237">
        <v>83000000</v>
      </c>
      <c r="S24" s="237">
        <v>482000000</v>
      </c>
      <c r="T24" s="237">
        <v>851000000</v>
      </c>
      <c r="U24" s="237">
        <v>882000000</v>
      </c>
      <c r="V24" s="237">
        <v>882000000</v>
      </c>
      <c r="W24" s="237">
        <v>882000000</v>
      </c>
      <c r="X24" s="237">
        <v>882000000</v>
      </c>
      <c r="Y24" s="237">
        <v>882000000</v>
      </c>
      <c r="Z24" s="237">
        <v>882000000</v>
      </c>
      <c r="AA24" s="237">
        <v>882000000</v>
      </c>
      <c r="AB24" s="237">
        <v>3128952563</v>
      </c>
      <c r="AC24" s="237">
        <f>SUM(Q24:AB24)</f>
        <v>10718952563</v>
      </c>
      <c r="AD24" s="182"/>
      <c r="AE24" s="3"/>
      <c r="AF24" s="3"/>
    </row>
    <row r="25" spans="1:41" ht="32.1" customHeight="1" thickBot="1" x14ac:dyDescent="0.3">
      <c r="A25" s="427" t="s">
        <v>46</v>
      </c>
      <c r="B25" s="428"/>
      <c r="C25" s="176">
        <v>747269337</v>
      </c>
      <c r="D25" s="177">
        <v>771794042</v>
      </c>
      <c r="E25" s="177">
        <v>762995036</v>
      </c>
      <c r="F25" s="177">
        <v>477486476</v>
      </c>
      <c r="G25" s="177">
        <v>71204912</v>
      </c>
      <c r="H25" s="177"/>
      <c r="I25" s="177"/>
      <c r="J25" s="177"/>
      <c r="K25" s="177"/>
      <c r="L25" s="177"/>
      <c r="M25" s="177"/>
      <c r="N25" s="238"/>
      <c r="O25" s="238">
        <f>SUM(C25:N25)</f>
        <v>2830749803</v>
      </c>
      <c r="P25" s="181">
        <f>+O25/O24</f>
        <v>1</v>
      </c>
      <c r="Q25" s="239">
        <v>0</v>
      </c>
      <c r="R25" s="238">
        <v>0</v>
      </c>
      <c r="S25" s="238">
        <v>29504974</v>
      </c>
      <c r="T25" s="238">
        <v>344890554</v>
      </c>
      <c r="U25" s="238">
        <v>742463867</v>
      </c>
      <c r="V25" s="238">
        <v>834233769</v>
      </c>
      <c r="W25" s="238">
        <v>717022606</v>
      </c>
      <c r="X25" s="238"/>
      <c r="Y25" s="238"/>
      <c r="Z25" s="238"/>
      <c r="AA25" s="238"/>
      <c r="AB25" s="238"/>
      <c r="AC25" s="238">
        <f>SUM(Q25:AB25)</f>
        <v>2668115770</v>
      </c>
      <c r="AD25" s="183">
        <f>+AC25/AC24</f>
        <v>0.24891571768027798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86" t="s">
        <v>48</v>
      </c>
      <c r="B28" s="388" t="s">
        <v>49</v>
      </c>
      <c r="C28" s="389"/>
      <c r="D28" s="312" t="s">
        <v>50</v>
      </c>
      <c r="E28" s="313"/>
      <c r="F28" s="313"/>
      <c r="G28" s="313"/>
      <c r="H28" s="313"/>
      <c r="I28" s="313"/>
      <c r="J28" s="313"/>
      <c r="K28" s="313"/>
      <c r="L28" s="313"/>
      <c r="M28" s="313"/>
      <c r="N28" s="313"/>
      <c r="O28" s="315"/>
      <c r="P28" s="335" t="s">
        <v>41</v>
      </c>
      <c r="Q28" s="335" t="s">
        <v>51</v>
      </c>
      <c r="R28" s="335"/>
      <c r="S28" s="335"/>
      <c r="T28" s="335"/>
      <c r="U28" s="335"/>
      <c r="V28" s="335"/>
      <c r="W28" s="335"/>
      <c r="X28" s="335"/>
      <c r="Y28" s="335"/>
      <c r="Z28" s="335"/>
      <c r="AA28" s="335"/>
      <c r="AB28" s="335"/>
      <c r="AC28" s="335"/>
      <c r="AD28" s="337"/>
    </row>
    <row r="29" spans="1:41" ht="27" customHeight="1" x14ac:dyDescent="0.25">
      <c r="A29" s="387"/>
      <c r="B29" s="390"/>
      <c r="C29" s="391"/>
      <c r="D29" s="88" t="s">
        <v>30</v>
      </c>
      <c r="E29" s="88" t="s">
        <v>31</v>
      </c>
      <c r="F29" s="88" t="s">
        <v>32</v>
      </c>
      <c r="G29" s="88" t="s">
        <v>33</v>
      </c>
      <c r="H29" s="88" t="s">
        <v>8</v>
      </c>
      <c r="I29" s="88" t="s">
        <v>34</v>
      </c>
      <c r="J29" s="88" t="s">
        <v>35</v>
      </c>
      <c r="K29" s="88" t="s">
        <v>36</v>
      </c>
      <c r="L29" s="88" t="s">
        <v>37</v>
      </c>
      <c r="M29" s="88" t="s">
        <v>38</v>
      </c>
      <c r="N29" s="88" t="s">
        <v>39</v>
      </c>
      <c r="O29" s="88" t="s">
        <v>40</v>
      </c>
      <c r="P29" s="315"/>
      <c r="Q29" s="335"/>
      <c r="R29" s="335"/>
      <c r="S29" s="335"/>
      <c r="T29" s="335"/>
      <c r="U29" s="335"/>
      <c r="V29" s="335"/>
      <c r="W29" s="335"/>
      <c r="X29" s="335"/>
      <c r="Y29" s="335"/>
      <c r="Z29" s="335"/>
      <c r="AA29" s="335"/>
      <c r="AB29" s="335"/>
      <c r="AC29" s="335"/>
      <c r="AD29" s="337"/>
    </row>
    <row r="30" spans="1:41" ht="42" customHeight="1" thickBot="1" x14ac:dyDescent="0.3">
      <c r="A30" s="85" t="s">
        <v>110</v>
      </c>
      <c r="B30" s="331"/>
      <c r="C30" s="332"/>
      <c r="D30" s="89"/>
      <c r="E30" s="89"/>
      <c r="F30" s="89"/>
      <c r="G30" s="89"/>
      <c r="H30" s="89"/>
      <c r="I30" s="89"/>
      <c r="J30" s="89"/>
      <c r="K30" s="89"/>
      <c r="L30" s="89"/>
      <c r="M30" s="89"/>
      <c r="N30" s="89"/>
      <c r="O30" s="89"/>
      <c r="P30" s="86">
        <f>SUM(D30:O30)</f>
        <v>0</v>
      </c>
      <c r="Q30" s="333"/>
      <c r="R30" s="333"/>
      <c r="S30" s="333"/>
      <c r="T30" s="333"/>
      <c r="U30" s="333"/>
      <c r="V30" s="333"/>
      <c r="W30" s="333"/>
      <c r="X30" s="333"/>
      <c r="Y30" s="333"/>
      <c r="Z30" s="333"/>
      <c r="AA30" s="333"/>
      <c r="AB30" s="333"/>
      <c r="AC30" s="333"/>
      <c r="AD30" s="334"/>
    </row>
    <row r="31" spans="1:41" ht="45" customHeight="1" x14ac:dyDescent="0.25">
      <c r="A31" s="338" t="s">
        <v>52</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05" t="s">
        <v>53</v>
      </c>
      <c r="B32" s="335" t="s">
        <v>54</v>
      </c>
      <c r="C32" s="335" t="s">
        <v>49</v>
      </c>
      <c r="D32" s="335" t="s">
        <v>55</v>
      </c>
      <c r="E32" s="335"/>
      <c r="F32" s="335"/>
      <c r="G32" s="335"/>
      <c r="H32" s="335"/>
      <c r="I32" s="335"/>
      <c r="J32" s="335"/>
      <c r="K32" s="335"/>
      <c r="L32" s="335"/>
      <c r="M32" s="335"/>
      <c r="N32" s="335"/>
      <c r="O32" s="335"/>
      <c r="P32" s="335"/>
      <c r="Q32" s="335" t="s">
        <v>56</v>
      </c>
      <c r="R32" s="335"/>
      <c r="S32" s="335"/>
      <c r="T32" s="335"/>
      <c r="U32" s="335"/>
      <c r="V32" s="335"/>
      <c r="W32" s="335"/>
      <c r="X32" s="335"/>
      <c r="Y32" s="335"/>
      <c r="Z32" s="335"/>
      <c r="AA32" s="335"/>
      <c r="AB32" s="335"/>
      <c r="AC32" s="335"/>
      <c r="AD32" s="337"/>
      <c r="AG32" s="87"/>
      <c r="AH32" s="87"/>
      <c r="AI32" s="87"/>
      <c r="AJ32" s="87"/>
      <c r="AK32" s="87"/>
      <c r="AL32" s="87"/>
      <c r="AM32" s="87"/>
      <c r="AN32" s="87"/>
      <c r="AO32" s="87"/>
    </row>
    <row r="33" spans="1:41" ht="27" customHeight="1" x14ac:dyDescent="0.25">
      <c r="A33" s="305"/>
      <c r="B33" s="335"/>
      <c r="C33" s="33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312" t="s">
        <v>57</v>
      </c>
      <c r="R33" s="313"/>
      <c r="S33" s="313"/>
      <c r="T33" s="315"/>
      <c r="U33" s="312" t="s">
        <v>58</v>
      </c>
      <c r="V33" s="313"/>
      <c r="W33" s="313"/>
      <c r="X33" s="315"/>
      <c r="Y33" s="312" t="s">
        <v>59</v>
      </c>
      <c r="Z33" s="313"/>
      <c r="AA33" s="315"/>
      <c r="AB33" s="312" t="s">
        <v>60</v>
      </c>
      <c r="AC33" s="313"/>
      <c r="AD33" s="314"/>
      <c r="AG33" s="87"/>
      <c r="AH33" s="87"/>
      <c r="AI33" s="87"/>
      <c r="AJ33" s="87"/>
      <c r="AK33" s="87"/>
      <c r="AL33" s="87"/>
      <c r="AM33" s="87"/>
      <c r="AN33" s="87"/>
      <c r="AO33" s="87"/>
    </row>
    <row r="34" spans="1:41" ht="228.75" customHeight="1" x14ac:dyDescent="0.25">
      <c r="A34" s="316" t="s">
        <v>111</v>
      </c>
      <c r="B34" s="318">
        <v>0.15</v>
      </c>
      <c r="C34" s="90" t="s">
        <v>61</v>
      </c>
      <c r="D34" s="89">
        <v>6</v>
      </c>
      <c r="E34" s="89">
        <v>6</v>
      </c>
      <c r="F34" s="89">
        <v>6</v>
      </c>
      <c r="G34" s="89">
        <v>6</v>
      </c>
      <c r="H34" s="89">
        <v>6</v>
      </c>
      <c r="I34" s="89">
        <v>6</v>
      </c>
      <c r="J34" s="89">
        <v>6</v>
      </c>
      <c r="K34" s="89">
        <v>6</v>
      </c>
      <c r="L34" s="89">
        <v>6</v>
      </c>
      <c r="M34" s="89">
        <v>6</v>
      </c>
      <c r="N34" s="89">
        <v>6</v>
      </c>
      <c r="O34" s="89">
        <v>6</v>
      </c>
      <c r="P34" s="202">
        <v>6</v>
      </c>
      <c r="Q34" s="533" t="s">
        <v>632</v>
      </c>
      <c r="R34" s="534"/>
      <c r="S34" s="534"/>
      <c r="T34" s="535"/>
      <c r="U34" s="533" t="s">
        <v>633</v>
      </c>
      <c r="V34" s="534"/>
      <c r="W34" s="534"/>
      <c r="X34" s="535"/>
      <c r="Y34" s="533" t="s">
        <v>634</v>
      </c>
      <c r="Z34" s="541"/>
      <c r="AA34" s="542"/>
      <c r="AB34" s="527" t="s">
        <v>112</v>
      </c>
      <c r="AC34" s="528"/>
      <c r="AD34" s="536"/>
      <c r="AG34" s="87"/>
      <c r="AH34" s="87"/>
      <c r="AI34" s="87"/>
      <c r="AJ34" s="87"/>
      <c r="AK34" s="87"/>
      <c r="AL34" s="87"/>
      <c r="AM34" s="87"/>
      <c r="AN34" s="87"/>
      <c r="AO34" s="87"/>
    </row>
    <row r="35" spans="1:41" ht="228.75" customHeight="1" thickBot="1" x14ac:dyDescent="0.3">
      <c r="A35" s="317"/>
      <c r="B35" s="319"/>
      <c r="C35" s="91" t="s">
        <v>64</v>
      </c>
      <c r="D35" s="223">
        <v>6</v>
      </c>
      <c r="E35" s="223">
        <v>6</v>
      </c>
      <c r="F35" s="223">
        <v>6</v>
      </c>
      <c r="G35" s="223">
        <v>6</v>
      </c>
      <c r="H35" s="223">
        <v>6</v>
      </c>
      <c r="I35" s="223">
        <v>5</v>
      </c>
      <c r="J35" s="223">
        <v>6</v>
      </c>
      <c r="K35" s="223"/>
      <c r="L35" s="223"/>
      <c r="M35" s="223"/>
      <c r="N35" s="223"/>
      <c r="O35" s="223"/>
      <c r="P35" s="224">
        <f>MIN(D35:O35)</f>
        <v>5</v>
      </c>
      <c r="Q35" s="530"/>
      <c r="R35" s="531"/>
      <c r="S35" s="531"/>
      <c r="T35" s="532"/>
      <c r="U35" s="530"/>
      <c r="V35" s="531"/>
      <c r="W35" s="531"/>
      <c r="X35" s="532"/>
      <c r="Y35" s="543"/>
      <c r="Z35" s="544"/>
      <c r="AA35" s="545"/>
      <c r="AB35" s="530"/>
      <c r="AC35" s="531"/>
      <c r="AD35" s="537"/>
      <c r="AE35" s="49"/>
      <c r="AG35" s="87"/>
      <c r="AH35" s="87"/>
      <c r="AI35" s="87"/>
      <c r="AJ35" s="87"/>
      <c r="AK35" s="87"/>
      <c r="AL35" s="87"/>
      <c r="AM35" s="87"/>
      <c r="AN35" s="87"/>
      <c r="AO35" s="87"/>
    </row>
    <row r="36" spans="1:41" ht="26.1" customHeight="1" x14ac:dyDescent="0.25">
      <c r="A36" s="304" t="s">
        <v>65</v>
      </c>
      <c r="B36" s="306" t="s">
        <v>66</v>
      </c>
      <c r="C36" s="308" t="s">
        <v>67</v>
      </c>
      <c r="D36" s="308"/>
      <c r="E36" s="308"/>
      <c r="F36" s="308"/>
      <c r="G36" s="308"/>
      <c r="H36" s="308"/>
      <c r="I36" s="308"/>
      <c r="J36" s="308"/>
      <c r="K36" s="308"/>
      <c r="L36" s="308"/>
      <c r="M36" s="308"/>
      <c r="N36" s="308"/>
      <c r="O36" s="308"/>
      <c r="P36" s="308"/>
      <c r="Q36" s="309" t="s">
        <v>68</v>
      </c>
      <c r="R36" s="310"/>
      <c r="S36" s="310"/>
      <c r="T36" s="310"/>
      <c r="U36" s="310"/>
      <c r="V36" s="310"/>
      <c r="W36" s="310"/>
      <c r="X36" s="310"/>
      <c r="Y36" s="310"/>
      <c r="Z36" s="310"/>
      <c r="AA36" s="310"/>
      <c r="AB36" s="310"/>
      <c r="AC36" s="310"/>
      <c r="AD36" s="311"/>
      <c r="AG36" s="87"/>
      <c r="AH36" s="87"/>
      <c r="AI36" s="87"/>
      <c r="AJ36" s="87"/>
      <c r="AK36" s="87"/>
      <c r="AL36" s="87"/>
      <c r="AM36" s="87"/>
      <c r="AN36" s="87"/>
      <c r="AO36" s="87"/>
    </row>
    <row r="37" spans="1:41" ht="26.1" customHeight="1" x14ac:dyDescent="0.25">
      <c r="A37" s="305"/>
      <c r="B37" s="307"/>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12" t="s">
        <v>83</v>
      </c>
      <c r="R37" s="313"/>
      <c r="S37" s="313"/>
      <c r="T37" s="313"/>
      <c r="U37" s="313"/>
      <c r="V37" s="313"/>
      <c r="W37" s="313"/>
      <c r="X37" s="313"/>
      <c r="Y37" s="313"/>
      <c r="Z37" s="313"/>
      <c r="AA37" s="313"/>
      <c r="AB37" s="313"/>
      <c r="AC37" s="313"/>
      <c r="AD37" s="314"/>
      <c r="AG37" s="94"/>
      <c r="AH37" s="94"/>
      <c r="AI37" s="94"/>
      <c r="AJ37" s="94"/>
      <c r="AK37" s="94"/>
      <c r="AL37" s="94"/>
      <c r="AM37" s="94"/>
      <c r="AN37" s="94"/>
      <c r="AO37" s="94"/>
    </row>
    <row r="38" spans="1:41" ht="83.25" customHeight="1" x14ac:dyDescent="0.25">
      <c r="A38" s="296" t="s">
        <v>113</v>
      </c>
      <c r="B38" s="298">
        <v>0.05</v>
      </c>
      <c r="C38" s="90" t="s">
        <v>61</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SUM(D38:O38)</f>
        <v>1</v>
      </c>
      <c r="Q38" s="290" t="s">
        <v>635</v>
      </c>
      <c r="R38" s="291"/>
      <c r="S38" s="291"/>
      <c r="T38" s="291"/>
      <c r="U38" s="291"/>
      <c r="V38" s="291"/>
      <c r="W38" s="291"/>
      <c r="X38" s="291"/>
      <c r="Y38" s="291"/>
      <c r="Z38" s="291"/>
      <c r="AA38" s="291"/>
      <c r="AB38" s="291"/>
      <c r="AC38" s="291"/>
      <c r="AD38" s="292"/>
      <c r="AE38" s="97"/>
      <c r="AG38" s="98"/>
      <c r="AH38" s="98"/>
      <c r="AI38" s="98"/>
      <c r="AJ38" s="98"/>
      <c r="AK38" s="98"/>
      <c r="AL38" s="98"/>
      <c r="AM38" s="98"/>
      <c r="AN38" s="98"/>
      <c r="AO38" s="98"/>
    </row>
    <row r="39" spans="1:41" ht="83.25" customHeight="1" x14ac:dyDescent="0.25">
      <c r="A39" s="297"/>
      <c r="B39" s="299"/>
      <c r="C39" s="99" t="s">
        <v>64</v>
      </c>
      <c r="D39" s="212">
        <v>8.3299999999999999E-2</v>
      </c>
      <c r="E39" s="212">
        <v>8.3299999999999999E-2</v>
      </c>
      <c r="F39" s="212">
        <v>8.3299999999999999E-2</v>
      </c>
      <c r="G39" s="212">
        <v>8.3299999999999999E-2</v>
      </c>
      <c r="H39" s="212">
        <v>8.3299999999999999E-2</v>
      </c>
      <c r="I39" s="212">
        <v>8.3000000000000004E-2</v>
      </c>
      <c r="J39" s="212">
        <v>8.3000000000000004E-2</v>
      </c>
      <c r="K39" s="212"/>
      <c r="L39" s="212"/>
      <c r="M39" s="212"/>
      <c r="N39" s="212"/>
      <c r="O39" s="212"/>
      <c r="P39" s="219">
        <f>SUM(D39:O39)</f>
        <v>0.58250000000000002</v>
      </c>
      <c r="Q39" s="300"/>
      <c r="R39" s="301"/>
      <c r="S39" s="301"/>
      <c r="T39" s="301"/>
      <c r="U39" s="301"/>
      <c r="V39" s="301"/>
      <c r="W39" s="301"/>
      <c r="X39" s="301"/>
      <c r="Y39" s="301"/>
      <c r="Z39" s="301"/>
      <c r="AA39" s="301"/>
      <c r="AB39" s="301"/>
      <c r="AC39" s="301"/>
      <c r="AD39" s="302"/>
      <c r="AE39" s="97"/>
    </row>
    <row r="40" spans="1:41" ht="78.75" customHeight="1" x14ac:dyDescent="0.25">
      <c r="A40" s="286" t="s">
        <v>114</v>
      </c>
      <c r="B40" s="288">
        <v>0.1</v>
      </c>
      <c r="C40" s="102" t="s">
        <v>61</v>
      </c>
      <c r="D40" s="205">
        <v>8.3299999999999999E-2</v>
      </c>
      <c r="E40" s="205">
        <v>8.3299999999999999E-2</v>
      </c>
      <c r="F40" s="205">
        <v>8.3299999999999999E-2</v>
      </c>
      <c r="G40" s="205">
        <v>8.3299999999999999E-2</v>
      </c>
      <c r="H40" s="205">
        <v>8.3299999999999999E-2</v>
      </c>
      <c r="I40" s="205">
        <v>8.3299999999999999E-2</v>
      </c>
      <c r="J40" s="205">
        <v>8.3299999999999999E-2</v>
      </c>
      <c r="K40" s="205">
        <v>8.3299999999999999E-2</v>
      </c>
      <c r="L40" s="205">
        <v>8.3400000000000002E-2</v>
      </c>
      <c r="M40" s="205">
        <v>8.3400000000000002E-2</v>
      </c>
      <c r="N40" s="205">
        <v>8.3400000000000002E-2</v>
      </c>
      <c r="O40" s="205">
        <v>8.3400000000000002E-2</v>
      </c>
      <c r="P40" s="101">
        <f>SUM(D40:O40)</f>
        <v>1</v>
      </c>
      <c r="Q40" s="290" t="s">
        <v>636</v>
      </c>
      <c r="R40" s="291"/>
      <c r="S40" s="291"/>
      <c r="T40" s="291"/>
      <c r="U40" s="291"/>
      <c r="V40" s="291"/>
      <c r="W40" s="291"/>
      <c r="X40" s="291"/>
      <c r="Y40" s="291"/>
      <c r="Z40" s="291"/>
      <c r="AA40" s="291"/>
      <c r="AB40" s="291"/>
      <c r="AC40" s="291"/>
      <c r="AD40" s="292"/>
      <c r="AE40" s="97"/>
    </row>
    <row r="41" spans="1:41" ht="78.75" customHeight="1" thickBot="1" x14ac:dyDescent="0.3">
      <c r="A41" s="287"/>
      <c r="B41" s="289"/>
      <c r="C41" s="91" t="s">
        <v>64</v>
      </c>
      <c r="D41" s="214">
        <v>8.3299999999999999E-2</v>
      </c>
      <c r="E41" s="214">
        <v>8.3299999999999999E-2</v>
      </c>
      <c r="F41" s="214">
        <v>8.3299999999999999E-2</v>
      </c>
      <c r="G41" s="214">
        <v>8.3299999999999999E-2</v>
      </c>
      <c r="H41" s="214">
        <v>8.3299999999999999E-2</v>
      </c>
      <c r="I41" s="214">
        <v>8.3000000000000004E-2</v>
      </c>
      <c r="J41" s="214">
        <v>8.3000000000000004E-2</v>
      </c>
      <c r="K41" s="214"/>
      <c r="L41" s="214"/>
      <c r="M41" s="214"/>
      <c r="N41" s="214"/>
      <c r="O41" s="214"/>
      <c r="P41" s="220">
        <f>SUM(D41:O41)</f>
        <v>0.58250000000000002</v>
      </c>
      <c r="Q41" s="293"/>
      <c r="R41" s="294"/>
      <c r="S41" s="294"/>
      <c r="T41" s="294"/>
      <c r="U41" s="294"/>
      <c r="V41" s="294"/>
      <c r="W41" s="294"/>
      <c r="X41" s="294"/>
      <c r="Y41" s="294"/>
      <c r="Z41" s="294"/>
      <c r="AA41" s="294"/>
      <c r="AB41" s="294"/>
      <c r="AC41" s="294"/>
      <c r="AD41" s="295"/>
      <c r="AE41" s="97"/>
    </row>
  </sheetData>
  <mergeCells count="76">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 ref="AB1:AD1"/>
    <mergeCell ref="B2:AA2"/>
    <mergeCell ref="AB2:AD2"/>
    <mergeCell ref="B3:AA4"/>
    <mergeCell ref="AB3:AD3"/>
    <mergeCell ref="AB4:AD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AB33:AD33"/>
    <mergeCell ref="Q33:T33"/>
    <mergeCell ref="U33:X33"/>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s>
  <dataValidations count="3">
    <dataValidation type="textLength" operator="lessThanOrEqual" allowBlank="1" showInputMessage="1" showErrorMessage="1" errorTitle="Máximo 2.000 caracteres" error="Máximo 2.000 caracteres" sqref="Q38:AD41 U34 AB34 Q34 Y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1"/>
  <sheetViews>
    <sheetView showGridLines="0" topLeftCell="N34" zoomScale="60" zoomScaleNormal="60" workbookViewId="0">
      <selection activeCell="Q38" sqref="Q38:AD3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19.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92"/>
      <c r="B1" s="395"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1</v>
      </c>
      <c r="AC1" s="399"/>
      <c r="AD1" s="400"/>
    </row>
    <row r="2" spans="1:30" ht="30.75" customHeight="1" thickBot="1" x14ac:dyDescent="0.3">
      <c r="A2" s="393"/>
      <c r="B2" s="395" t="s">
        <v>2</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3</v>
      </c>
      <c r="AC2" s="402"/>
      <c r="AD2" s="403"/>
    </row>
    <row r="3" spans="1:30" ht="24" customHeight="1" x14ac:dyDescent="0.25">
      <c r="A3" s="393"/>
      <c r="B3" s="338" t="s">
        <v>4</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401" t="s">
        <v>5</v>
      </c>
      <c r="AC3" s="402"/>
      <c r="AD3" s="403"/>
    </row>
    <row r="4" spans="1:30" ht="21.95" customHeight="1" thickBot="1" x14ac:dyDescent="0.3">
      <c r="A4" s="394"/>
      <c r="B4" s="408"/>
      <c r="C4" s="409"/>
      <c r="D4" s="409"/>
      <c r="E4" s="409"/>
      <c r="F4" s="409"/>
      <c r="G4" s="409"/>
      <c r="H4" s="409"/>
      <c r="I4" s="409"/>
      <c r="J4" s="409"/>
      <c r="K4" s="409"/>
      <c r="L4" s="409"/>
      <c r="M4" s="409"/>
      <c r="N4" s="409"/>
      <c r="O4" s="409"/>
      <c r="P4" s="409"/>
      <c r="Q4" s="409"/>
      <c r="R4" s="409"/>
      <c r="S4" s="409"/>
      <c r="T4" s="409"/>
      <c r="U4" s="409"/>
      <c r="V4" s="409"/>
      <c r="W4" s="409"/>
      <c r="X4" s="409"/>
      <c r="Y4" s="409"/>
      <c r="Z4" s="409"/>
      <c r="AA4" s="410"/>
      <c r="AB4" s="411" t="s">
        <v>6</v>
      </c>
      <c r="AC4" s="412"/>
      <c r="AD4" s="413"/>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2" t="s">
        <v>7</v>
      </c>
      <c r="B7" s="363"/>
      <c r="C7" s="368" t="s">
        <v>35</v>
      </c>
      <c r="D7" s="362" t="s">
        <v>9</v>
      </c>
      <c r="E7" s="414"/>
      <c r="F7" s="414"/>
      <c r="G7" s="414"/>
      <c r="H7" s="363"/>
      <c r="I7" s="417">
        <v>45146</v>
      </c>
      <c r="J7" s="418"/>
      <c r="K7" s="362" t="s">
        <v>10</v>
      </c>
      <c r="L7" s="363"/>
      <c r="M7" s="432" t="s">
        <v>11</v>
      </c>
      <c r="N7" s="433"/>
      <c r="O7" s="423"/>
      <c r="P7" s="424"/>
      <c r="Q7" s="54"/>
      <c r="R7" s="54"/>
      <c r="S7" s="54"/>
      <c r="T7" s="54"/>
      <c r="U7" s="54"/>
      <c r="V7" s="54"/>
      <c r="W7" s="54"/>
      <c r="X7" s="54"/>
      <c r="Y7" s="54"/>
      <c r="Z7" s="55"/>
      <c r="AA7" s="54"/>
      <c r="AB7" s="54"/>
      <c r="AC7" s="60"/>
      <c r="AD7" s="61"/>
    </row>
    <row r="8" spans="1:30" x14ac:dyDescent="0.25">
      <c r="A8" s="364"/>
      <c r="B8" s="365"/>
      <c r="C8" s="369"/>
      <c r="D8" s="364"/>
      <c r="E8" s="415"/>
      <c r="F8" s="415"/>
      <c r="G8" s="415"/>
      <c r="H8" s="365"/>
      <c r="I8" s="419"/>
      <c r="J8" s="420"/>
      <c r="K8" s="364"/>
      <c r="L8" s="365"/>
      <c r="M8" s="425" t="s">
        <v>12</v>
      </c>
      <c r="N8" s="426"/>
      <c r="O8" s="356"/>
      <c r="P8" s="357"/>
      <c r="Q8" s="54"/>
      <c r="R8" s="54"/>
      <c r="S8" s="54"/>
      <c r="T8" s="54"/>
      <c r="U8" s="54"/>
      <c r="V8" s="54"/>
      <c r="W8" s="54"/>
      <c r="X8" s="54"/>
      <c r="Y8" s="54"/>
      <c r="Z8" s="55"/>
      <c r="AA8" s="54"/>
      <c r="AB8" s="54"/>
      <c r="AC8" s="60"/>
      <c r="AD8" s="61"/>
    </row>
    <row r="9" spans="1:30" ht="15.75" thickBot="1" x14ac:dyDescent="0.3">
      <c r="A9" s="366"/>
      <c r="B9" s="367"/>
      <c r="C9" s="370"/>
      <c r="D9" s="366"/>
      <c r="E9" s="416"/>
      <c r="F9" s="416"/>
      <c r="G9" s="416"/>
      <c r="H9" s="367"/>
      <c r="I9" s="421"/>
      <c r="J9" s="422"/>
      <c r="K9" s="366"/>
      <c r="L9" s="367"/>
      <c r="M9" s="358" t="s">
        <v>13</v>
      </c>
      <c r="N9" s="359"/>
      <c r="O9" s="360" t="s">
        <v>14</v>
      </c>
      <c r="P9" s="36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62" t="s">
        <v>15</v>
      </c>
      <c r="B11" s="363"/>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64"/>
      <c r="B12" s="365"/>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66"/>
      <c r="B13" s="36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41" t="s">
        <v>17</v>
      </c>
      <c r="B15" s="342"/>
      <c r="C15" s="380" t="s">
        <v>18</v>
      </c>
      <c r="D15" s="381"/>
      <c r="E15" s="381"/>
      <c r="F15" s="381"/>
      <c r="G15" s="381"/>
      <c r="H15" s="381"/>
      <c r="I15" s="381"/>
      <c r="J15" s="381"/>
      <c r="K15" s="382"/>
      <c r="L15" s="348" t="s">
        <v>19</v>
      </c>
      <c r="M15" s="349"/>
      <c r="N15" s="349"/>
      <c r="O15" s="349"/>
      <c r="P15" s="349"/>
      <c r="Q15" s="350"/>
      <c r="R15" s="383" t="s">
        <v>20</v>
      </c>
      <c r="S15" s="384"/>
      <c r="T15" s="384"/>
      <c r="U15" s="384"/>
      <c r="V15" s="384"/>
      <c r="W15" s="384"/>
      <c r="X15" s="385"/>
      <c r="Y15" s="348" t="s">
        <v>21</v>
      </c>
      <c r="Z15" s="350"/>
      <c r="AA15" s="429" t="s">
        <v>22</v>
      </c>
      <c r="AB15" s="430"/>
      <c r="AC15" s="430"/>
      <c r="AD15" s="431"/>
    </row>
    <row r="16" spans="1:30" ht="9" customHeight="1" thickBot="1" x14ac:dyDescent="0.3">
      <c r="A16" s="59"/>
      <c r="B16" s="54"/>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73"/>
      <c r="AD16" s="74"/>
    </row>
    <row r="17" spans="1:41" s="76" customFormat="1" ht="37.5" customHeight="1" thickBot="1" x14ac:dyDescent="0.3">
      <c r="A17" s="341" t="s">
        <v>23</v>
      </c>
      <c r="B17" s="342"/>
      <c r="C17" s="343" t="s">
        <v>115</v>
      </c>
      <c r="D17" s="344"/>
      <c r="E17" s="344"/>
      <c r="F17" s="344"/>
      <c r="G17" s="344"/>
      <c r="H17" s="344"/>
      <c r="I17" s="344"/>
      <c r="J17" s="344"/>
      <c r="K17" s="344"/>
      <c r="L17" s="344"/>
      <c r="M17" s="344"/>
      <c r="N17" s="344"/>
      <c r="O17" s="344"/>
      <c r="P17" s="344"/>
      <c r="Q17" s="345"/>
      <c r="R17" s="348" t="s">
        <v>25</v>
      </c>
      <c r="S17" s="349"/>
      <c r="T17" s="349"/>
      <c r="U17" s="349"/>
      <c r="V17" s="350"/>
      <c r="W17" s="539">
        <v>1</v>
      </c>
      <c r="X17" s="540"/>
      <c r="Y17" s="349" t="s">
        <v>26</v>
      </c>
      <c r="Z17" s="349"/>
      <c r="AA17" s="349"/>
      <c r="AB17" s="350"/>
      <c r="AC17" s="346">
        <v>0.1</v>
      </c>
      <c r="AD17" s="34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48" t="s">
        <v>27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50"/>
      <c r="AE19" s="83"/>
      <c r="AF19" s="83"/>
    </row>
    <row r="20" spans="1:41" ht="32.1" customHeight="1" thickBot="1" x14ac:dyDescent="0.3">
      <c r="A20" s="82"/>
      <c r="B20" s="60"/>
      <c r="C20" s="351" t="s">
        <v>28</v>
      </c>
      <c r="D20" s="352"/>
      <c r="E20" s="352"/>
      <c r="F20" s="352"/>
      <c r="G20" s="352"/>
      <c r="H20" s="352"/>
      <c r="I20" s="352"/>
      <c r="J20" s="352"/>
      <c r="K20" s="352"/>
      <c r="L20" s="352"/>
      <c r="M20" s="352"/>
      <c r="N20" s="352"/>
      <c r="O20" s="352"/>
      <c r="P20" s="353"/>
      <c r="Q20" s="434" t="s">
        <v>29</v>
      </c>
      <c r="R20" s="435"/>
      <c r="S20" s="435"/>
      <c r="T20" s="435"/>
      <c r="U20" s="435"/>
      <c r="V20" s="435"/>
      <c r="W20" s="435"/>
      <c r="X20" s="435"/>
      <c r="Y20" s="435"/>
      <c r="Z20" s="435"/>
      <c r="AA20" s="435"/>
      <c r="AB20" s="435"/>
      <c r="AC20" s="435"/>
      <c r="AD20" s="43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04" t="s">
        <v>43</v>
      </c>
      <c r="B22" s="309"/>
      <c r="C22" s="179">
        <v>2150867</v>
      </c>
      <c r="D22" s="178"/>
      <c r="E22" s="178">
        <v>-2150867</v>
      </c>
      <c r="F22" s="178"/>
      <c r="G22" s="178"/>
      <c r="H22" s="178"/>
      <c r="I22" s="178"/>
      <c r="J22" s="178"/>
      <c r="K22" s="178"/>
      <c r="L22" s="178"/>
      <c r="M22" s="178"/>
      <c r="N22" s="178"/>
      <c r="O22" s="235">
        <f>SUM(C22:N22)</f>
        <v>0</v>
      </c>
      <c r="P22" s="180"/>
      <c r="Q22" s="236">
        <v>782724500</v>
      </c>
      <c r="R22" s="235">
        <v>456665000</v>
      </c>
      <c r="S22" s="235"/>
      <c r="T22" s="235"/>
      <c r="U22" s="235">
        <v>-15068435</v>
      </c>
      <c r="V22" s="235"/>
      <c r="W22" s="235"/>
      <c r="X22" s="235"/>
      <c r="Y22" s="235"/>
      <c r="Z22" s="235">
        <v>22711769</v>
      </c>
      <c r="AA22" s="235"/>
      <c r="AB22" s="235"/>
      <c r="AC22" s="237">
        <f>SUM(Q22:AB22)</f>
        <v>1247032834</v>
      </c>
      <c r="AD22" s="184"/>
      <c r="AE22" s="3"/>
      <c r="AF22" s="3"/>
    </row>
    <row r="23" spans="1:41" ht="32.1" customHeight="1" x14ac:dyDescent="0.25">
      <c r="A23" s="305" t="s">
        <v>44</v>
      </c>
      <c r="B23" s="312"/>
      <c r="C23" s="175">
        <f>+C22</f>
        <v>2150867</v>
      </c>
      <c r="D23" s="174"/>
      <c r="E23" s="237">
        <v>-2150867</v>
      </c>
      <c r="F23" s="174">
        <v>0</v>
      </c>
      <c r="G23" s="174"/>
      <c r="H23" s="174"/>
      <c r="I23" s="174"/>
      <c r="J23" s="174"/>
      <c r="K23" s="174"/>
      <c r="L23" s="174"/>
      <c r="M23" s="174"/>
      <c r="N23" s="174"/>
      <c r="O23" s="237">
        <f>SUM(C23:N23)</f>
        <v>0</v>
      </c>
      <c r="P23" s="240"/>
      <c r="Q23" s="231">
        <v>1235379500</v>
      </c>
      <c r="R23" s="237">
        <v>0</v>
      </c>
      <c r="S23" s="237">
        <v>-13559000</v>
      </c>
      <c r="T23" s="237">
        <v>-2933000</v>
      </c>
      <c r="U23" s="237">
        <v>0</v>
      </c>
      <c r="V23" s="237"/>
      <c r="W23" s="237"/>
      <c r="X23" s="237"/>
      <c r="Y23" s="237"/>
      <c r="Z23" s="237"/>
      <c r="AA23" s="237"/>
      <c r="AB23" s="237"/>
      <c r="AC23" s="237">
        <f>SUM(Q23:AB23)</f>
        <v>1218887500</v>
      </c>
      <c r="AD23" s="182">
        <f>+AC23/AC22</f>
        <v>0.97743015802581501</v>
      </c>
      <c r="AE23" s="3"/>
      <c r="AF23" s="3"/>
    </row>
    <row r="24" spans="1:41" ht="32.1" customHeight="1" x14ac:dyDescent="0.25">
      <c r="A24" s="305" t="s">
        <v>45</v>
      </c>
      <c r="B24" s="312"/>
      <c r="C24" s="175"/>
      <c r="D24" s="174"/>
      <c r="E24" s="174">
        <v>-2150867</v>
      </c>
      <c r="F24" s="174"/>
      <c r="G24" s="174"/>
      <c r="H24" s="174"/>
      <c r="I24" s="174"/>
      <c r="J24" s="174"/>
      <c r="K24" s="174">
        <v>2150867</v>
      </c>
      <c r="L24" s="174"/>
      <c r="M24" s="174"/>
      <c r="N24" s="174"/>
      <c r="O24" s="237">
        <f>SUM(C24:N24)</f>
        <v>0</v>
      </c>
      <c r="P24" s="180"/>
      <c r="Q24" s="231"/>
      <c r="R24" s="237">
        <v>34031500</v>
      </c>
      <c r="S24" s="237">
        <v>109578000</v>
      </c>
      <c r="T24" s="237">
        <v>109578000</v>
      </c>
      <c r="U24" s="237">
        <v>109578000</v>
      </c>
      <c r="V24" s="237">
        <v>109578000</v>
      </c>
      <c r="W24" s="237">
        <v>109578000</v>
      </c>
      <c r="X24" s="237">
        <v>109578000</v>
      </c>
      <c r="Y24" s="237">
        <v>109578000</v>
      </c>
      <c r="Z24" s="237">
        <v>109578000</v>
      </c>
      <c r="AA24" s="237">
        <v>109578000</v>
      </c>
      <c r="AB24" s="237">
        <v>226799334</v>
      </c>
      <c r="AC24" s="237">
        <f>SUM(Q24:AB24)</f>
        <v>1247032834</v>
      </c>
      <c r="AD24" s="182"/>
      <c r="AE24" s="3"/>
      <c r="AF24" s="3"/>
    </row>
    <row r="25" spans="1:41" ht="32.1" customHeight="1" thickBot="1" x14ac:dyDescent="0.3">
      <c r="A25" s="427" t="s">
        <v>46</v>
      </c>
      <c r="B25" s="428"/>
      <c r="C25" s="176">
        <v>0</v>
      </c>
      <c r="D25" s="177">
        <v>0</v>
      </c>
      <c r="E25" s="177">
        <v>0</v>
      </c>
      <c r="F25" s="177">
        <v>0</v>
      </c>
      <c r="G25" s="177"/>
      <c r="H25" s="177"/>
      <c r="I25" s="177"/>
      <c r="J25" s="177"/>
      <c r="K25" s="177"/>
      <c r="L25" s="177"/>
      <c r="M25" s="177"/>
      <c r="N25" s="177"/>
      <c r="O25" s="238">
        <f>SUM(C25:N25)</f>
        <v>0</v>
      </c>
      <c r="P25" s="181"/>
      <c r="Q25" s="239">
        <v>0</v>
      </c>
      <c r="R25" s="238">
        <v>22923065</v>
      </c>
      <c r="S25" s="238">
        <v>109218000</v>
      </c>
      <c r="T25" s="238">
        <v>105111800</v>
      </c>
      <c r="U25" s="238">
        <v>109218000</v>
      </c>
      <c r="V25" s="238">
        <v>105598000</v>
      </c>
      <c r="W25" s="238">
        <v>112838000</v>
      </c>
      <c r="X25" s="238"/>
      <c r="Y25" s="238"/>
      <c r="Z25" s="238"/>
      <c r="AA25" s="238"/>
      <c r="AB25" s="238"/>
      <c r="AC25" s="238">
        <f>SUM(Q25:AB25)</f>
        <v>564906865</v>
      </c>
      <c r="AD25" s="183">
        <f>+AC25/AC24</f>
        <v>0.45300079484514999</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86" t="s">
        <v>48</v>
      </c>
      <c r="B28" s="388" t="s">
        <v>49</v>
      </c>
      <c r="C28" s="389"/>
      <c r="D28" s="312" t="s">
        <v>50</v>
      </c>
      <c r="E28" s="313"/>
      <c r="F28" s="313"/>
      <c r="G28" s="313"/>
      <c r="H28" s="313"/>
      <c r="I28" s="313"/>
      <c r="J28" s="313"/>
      <c r="K28" s="313"/>
      <c r="L28" s="313"/>
      <c r="M28" s="313"/>
      <c r="N28" s="313"/>
      <c r="O28" s="315"/>
      <c r="P28" s="335" t="s">
        <v>41</v>
      </c>
      <c r="Q28" s="335" t="s">
        <v>51</v>
      </c>
      <c r="R28" s="335"/>
      <c r="S28" s="335"/>
      <c r="T28" s="335"/>
      <c r="U28" s="335"/>
      <c r="V28" s="335"/>
      <c r="W28" s="335"/>
      <c r="X28" s="335"/>
      <c r="Y28" s="335"/>
      <c r="Z28" s="335"/>
      <c r="AA28" s="335"/>
      <c r="AB28" s="335"/>
      <c r="AC28" s="335"/>
      <c r="AD28" s="337"/>
    </row>
    <row r="29" spans="1:41" ht="27" customHeight="1" x14ac:dyDescent="0.25">
      <c r="A29" s="387"/>
      <c r="B29" s="390"/>
      <c r="C29" s="391"/>
      <c r="D29" s="88" t="s">
        <v>30</v>
      </c>
      <c r="E29" s="88" t="s">
        <v>31</v>
      </c>
      <c r="F29" s="88" t="s">
        <v>32</v>
      </c>
      <c r="G29" s="88" t="s">
        <v>33</v>
      </c>
      <c r="H29" s="88" t="s">
        <v>8</v>
      </c>
      <c r="I29" s="88" t="s">
        <v>34</v>
      </c>
      <c r="J29" s="88" t="s">
        <v>35</v>
      </c>
      <c r="K29" s="88" t="s">
        <v>36</v>
      </c>
      <c r="L29" s="88" t="s">
        <v>37</v>
      </c>
      <c r="M29" s="88" t="s">
        <v>38</v>
      </c>
      <c r="N29" s="88" t="s">
        <v>39</v>
      </c>
      <c r="O29" s="88" t="s">
        <v>40</v>
      </c>
      <c r="P29" s="315"/>
      <c r="Q29" s="335"/>
      <c r="R29" s="335"/>
      <c r="S29" s="335"/>
      <c r="T29" s="335"/>
      <c r="U29" s="335"/>
      <c r="V29" s="335"/>
      <c r="W29" s="335"/>
      <c r="X29" s="335"/>
      <c r="Y29" s="335"/>
      <c r="Z29" s="335"/>
      <c r="AA29" s="335"/>
      <c r="AB29" s="335"/>
      <c r="AC29" s="335"/>
      <c r="AD29" s="337"/>
    </row>
    <row r="30" spans="1:41" ht="42" customHeight="1" thickBot="1" x14ac:dyDescent="0.3">
      <c r="A30" s="85" t="s">
        <v>116</v>
      </c>
      <c r="B30" s="331"/>
      <c r="C30" s="332"/>
      <c r="D30" s="89"/>
      <c r="E30" s="89"/>
      <c r="F30" s="89"/>
      <c r="G30" s="89"/>
      <c r="H30" s="89"/>
      <c r="I30" s="89"/>
      <c r="J30" s="89"/>
      <c r="K30" s="89"/>
      <c r="L30" s="89"/>
      <c r="M30" s="89"/>
      <c r="N30" s="89"/>
      <c r="O30" s="89"/>
      <c r="P30" s="86">
        <f>SUM(D30:O30)</f>
        <v>0</v>
      </c>
      <c r="Q30" s="333"/>
      <c r="R30" s="333"/>
      <c r="S30" s="333"/>
      <c r="T30" s="333"/>
      <c r="U30" s="333"/>
      <c r="V30" s="333"/>
      <c r="W30" s="333"/>
      <c r="X30" s="333"/>
      <c r="Y30" s="333"/>
      <c r="Z30" s="333"/>
      <c r="AA30" s="333"/>
      <c r="AB30" s="333"/>
      <c r="AC30" s="333"/>
      <c r="AD30" s="334"/>
    </row>
    <row r="31" spans="1:41" ht="45" customHeight="1" x14ac:dyDescent="0.25">
      <c r="A31" s="338" t="s">
        <v>52</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05" t="s">
        <v>53</v>
      </c>
      <c r="B32" s="335" t="s">
        <v>54</v>
      </c>
      <c r="C32" s="335" t="s">
        <v>49</v>
      </c>
      <c r="D32" s="335" t="s">
        <v>55</v>
      </c>
      <c r="E32" s="335"/>
      <c r="F32" s="335"/>
      <c r="G32" s="335"/>
      <c r="H32" s="335"/>
      <c r="I32" s="335"/>
      <c r="J32" s="335"/>
      <c r="K32" s="335"/>
      <c r="L32" s="335"/>
      <c r="M32" s="335"/>
      <c r="N32" s="335"/>
      <c r="O32" s="335"/>
      <c r="P32" s="335"/>
      <c r="Q32" s="335" t="s">
        <v>56</v>
      </c>
      <c r="R32" s="335"/>
      <c r="S32" s="335"/>
      <c r="T32" s="335"/>
      <c r="U32" s="335"/>
      <c r="V32" s="335"/>
      <c r="W32" s="335"/>
      <c r="X32" s="335"/>
      <c r="Y32" s="335"/>
      <c r="Z32" s="335"/>
      <c r="AA32" s="335"/>
      <c r="AB32" s="335"/>
      <c r="AC32" s="335"/>
      <c r="AD32" s="337"/>
      <c r="AG32" s="87"/>
      <c r="AH32" s="87"/>
      <c r="AI32" s="87"/>
      <c r="AJ32" s="87"/>
      <c r="AK32" s="87"/>
      <c r="AL32" s="87"/>
      <c r="AM32" s="87"/>
      <c r="AN32" s="87"/>
      <c r="AO32" s="87"/>
    </row>
    <row r="33" spans="1:41" ht="27" customHeight="1" x14ac:dyDescent="0.25">
      <c r="A33" s="305"/>
      <c r="B33" s="335"/>
      <c r="C33" s="33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312" t="s">
        <v>57</v>
      </c>
      <c r="R33" s="313"/>
      <c r="S33" s="313"/>
      <c r="T33" s="315"/>
      <c r="U33" s="312" t="s">
        <v>58</v>
      </c>
      <c r="V33" s="313"/>
      <c r="W33" s="313"/>
      <c r="X33" s="315"/>
      <c r="Y33" s="312" t="s">
        <v>59</v>
      </c>
      <c r="Z33" s="313"/>
      <c r="AA33" s="315"/>
      <c r="AB33" s="312" t="s">
        <v>60</v>
      </c>
      <c r="AC33" s="313"/>
      <c r="AD33" s="314"/>
      <c r="AG33" s="87"/>
      <c r="AH33" s="87"/>
      <c r="AI33" s="87"/>
      <c r="AJ33" s="87"/>
      <c r="AK33" s="87"/>
      <c r="AL33" s="87"/>
      <c r="AM33" s="87"/>
      <c r="AN33" s="87"/>
      <c r="AO33" s="87"/>
    </row>
    <row r="34" spans="1:41" ht="107.1" customHeight="1" x14ac:dyDescent="0.25">
      <c r="A34" s="316" t="s">
        <v>116</v>
      </c>
      <c r="B34" s="318">
        <v>0.1</v>
      </c>
      <c r="C34" s="90" t="s">
        <v>61</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33" t="s">
        <v>637</v>
      </c>
      <c r="R34" s="534"/>
      <c r="S34" s="534"/>
      <c r="T34" s="535"/>
      <c r="U34" s="533" t="s">
        <v>638</v>
      </c>
      <c r="V34" s="534"/>
      <c r="W34" s="534"/>
      <c r="X34" s="535"/>
      <c r="Y34" s="533" t="s">
        <v>62</v>
      </c>
      <c r="Z34" s="541"/>
      <c r="AA34" s="542"/>
      <c r="AB34" s="527" t="s">
        <v>117</v>
      </c>
      <c r="AC34" s="528"/>
      <c r="AD34" s="536"/>
      <c r="AG34" s="87"/>
      <c r="AH34" s="87"/>
      <c r="AI34" s="87"/>
      <c r="AJ34" s="87"/>
      <c r="AK34" s="87"/>
      <c r="AL34" s="87"/>
      <c r="AM34" s="87"/>
      <c r="AN34" s="87"/>
      <c r="AO34" s="87"/>
    </row>
    <row r="35" spans="1:41" ht="107.1" customHeight="1" thickBot="1" x14ac:dyDescent="0.3">
      <c r="A35" s="317"/>
      <c r="B35" s="319"/>
      <c r="C35" s="91" t="s">
        <v>64</v>
      </c>
      <c r="D35" s="221">
        <v>8.3299999999999999E-2</v>
      </c>
      <c r="E35" s="221">
        <v>8.3299999999999999E-2</v>
      </c>
      <c r="F35" s="221">
        <v>8.3299999999999999E-2</v>
      </c>
      <c r="G35" s="221">
        <v>8.3299999999999999E-2</v>
      </c>
      <c r="H35" s="221">
        <v>8.3299999999999999E-2</v>
      </c>
      <c r="I35" s="221">
        <v>8.3000000000000004E-2</v>
      </c>
      <c r="J35" s="221">
        <v>8.3000000000000004E-2</v>
      </c>
      <c r="K35" s="221"/>
      <c r="L35" s="221"/>
      <c r="M35" s="221"/>
      <c r="N35" s="221"/>
      <c r="O35" s="221"/>
      <c r="P35" s="222">
        <f>SUM(D35:O35)</f>
        <v>0.58250000000000002</v>
      </c>
      <c r="Q35" s="530"/>
      <c r="R35" s="531"/>
      <c r="S35" s="531"/>
      <c r="T35" s="532"/>
      <c r="U35" s="530"/>
      <c r="V35" s="531"/>
      <c r="W35" s="531"/>
      <c r="X35" s="532"/>
      <c r="Y35" s="543"/>
      <c r="Z35" s="544"/>
      <c r="AA35" s="545"/>
      <c r="AB35" s="530"/>
      <c r="AC35" s="531"/>
      <c r="AD35" s="537"/>
      <c r="AE35" s="49"/>
      <c r="AG35" s="87"/>
      <c r="AH35" s="87"/>
      <c r="AI35" s="87"/>
      <c r="AJ35" s="87"/>
      <c r="AK35" s="87"/>
      <c r="AL35" s="87"/>
      <c r="AM35" s="87"/>
      <c r="AN35" s="87"/>
      <c r="AO35" s="87"/>
    </row>
    <row r="36" spans="1:41" ht="26.1" customHeight="1" x14ac:dyDescent="0.25">
      <c r="A36" s="304" t="s">
        <v>65</v>
      </c>
      <c r="B36" s="306" t="s">
        <v>66</v>
      </c>
      <c r="C36" s="308" t="s">
        <v>67</v>
      </c>
      <c r="D36" s="308"/>
      <c r="E36" s="308"/>
      <c r="F36" s="308"/>
      <c r="G36" s="308"/>
      <c r="H36" s="308"/>
      <c r="I36" s="308"/>
      <c r="J36" s="308"/>
      <c r="K36" s="308"/>
      <c r="L36" s="308"/>
      <c r="M36" s="308"/>
      <c r="N36" s="308"/>
      <c r="O36" s="308"/>
      <c r="P36" s="308"/>
      <c r="Q36" s="309" t="s">
        <v>68</v>
      </c>
      <c r="R36" s="310"/>
      <c r="S36" s="310"/>
      <c r="T36" s="310"/>
      <c r="U36" s="310"/>
      <c r="V36" s="310"/>
      <c r="W36" s="310"/>
      <c r="X36" s="310"/>
      <c r="Y36" s="310"/>
      <c r="Z36" s="310"/>
      <c r="AA36" s="310"/>
      <c r="AB36" s="310"/>
      <c r="AC36" s="310"/>
      <c r="AD36" s="311"/>
      <c r="AG36" s="87"/>
      <c r="AH36" s="87"/>
      <c r="AI36" s="87"/>
      <c r="AJ36" s="87"/>
      <c r="AK36" s="87"/>
      <c r="AL36" s="87"/>
      <c r="AM36" s="87"/>
      <c r="AN36" s="87"/>
      <c r="AO36" s="87"/>
    </row>
    <row r="37" spans="1:41" ht="26.1" customHeight="1" x14ac:dyDescent="0.25">
      <c r="A37" s="305"/>
      <c r="B37" s="307"/>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12" t="s">
        <v>83</v>
      </c>
      <c r="R37" s="313"/>
      <c r="S37" s="313"/>
      <c r="T37" s="313"/>
      <c r="U37" s="313"/>
      <c r="V37" s="313"/>
      <c r="W37" s="313"/>
      <c r="X37" s="313"/>
      <c r="Y37" s="313"/>
      <c r="Z37" s="313"/>
      <c r="AA37" s="313"/>
      <c r="AB37" s="313"/>
      <c r="AC37" s="313"/>
      <c r="AD37" s="314"/>
      <c r="AG37" s="94"/>
      <c r="AH37" s="94"/>
      <c r="AI37" s="94"/>
      <c r="AJ37" s="94"/>
      <c r="AK37" s="94"/>
      <c r="AL37" s="94"/>
      <c r="AM37" s="94"/>
      <c r="AN37" s="94"/>
      <c r="AO37" s="94"/>
    </row>
    <row r="38" spans="1:41" ht="89.25" customHeight="1" x14ac:dyDescent="0.25">
      <c r="A38" s="525" t="s">
        <v>118</v>
      </c>
      <c r="B38" s="298">
        <v>0.05</v>
      </c>
      <c r="C38" s="90" t="s">
        <v>61</v>
      </c>
      <c r="D38" s="204">
        <v>8.3299999999999999E-2</v>
      </c>
      <c r="E38" s="204">
        <v>8.3299999999999999E-2</v>
      </c>
      <c r="F38" s="204">
        <v>8.3299999999999999E-2</v>
      </c>
      <c r="G38" s="204">
        <v>8.3299999999999999E-2</v>
      </c>
      <c r="H38" s="204">
        <v>8.3299999999999999E-2</v>
      </c>
      <c r="I38" s="204">
        <v>8.3299999999999999E-2</v>
      </c>
      <c r="J38" s="204">
        <v>8.3299999999999999E-2</v>
      </c>
      <c r="K38" s="204">
        <v>8.3299999999999999E-2</v>
      </c>
      <c r="L38" s="204">
        <v>8.3400000000000002E-2</v>
      </c>
      <c r="M38" s="204">
        <v>8.3400000000000002E-2</v>
      </c>
      <c r="N38" s="204">
        <v>8.3400000000000002E-2</v>
      </c>
      <c r="O38" s="204">
        <v>8.3400000000000002E-2</v>
      </c>
      <c r="P38" s="96">
        <f>SUM(D38:O38)</f>
        <v>1</v>
      </c>
      <c r="Q38" s="546" t="s">
        <v>750</v>
      </c>
      <c r="R38" s="547"/>
      <c r="S38" s="547"/>
      <c r="T38" s="547"/>
      <c r="U38" s="547"/>
      <c r="V38" s="547"/>
      <c r="W38" s="547"/>
      <c r="X38" s="547"/>
      <c r="Y38" s="547"/>
      <c r="Z38" s="547"/>
      <c r="AA38" s="547"/>
      <c r="AB38" s="547"/>
      <c r="AC38" s="547"/>
      <c r="AD38" s="548"/>
      <c r="AE38" s="97"/>
      <c r="AG38" s="98"/>
      <c r="AH38" s="98"/>
      <c r="AI38" s="98"/>
      <c r="AJ38" s="98"/>
      <c r="AK38" s="98"/>
      <c r="AL38" s="98"/>
      <c r="AM38" s="98"/>
      <c r="AN38" s="98"/>
      <c r="AO38" s="98"/>
    </row>
    <row r="39" spans="1:41" ht="89.25" customHeight="1" x14ac:dyDescent="0.25">
      <c r="A39" s="526"/>
      <c r="B39" s="299"/>
      <c r="C39" s="99" t="s">
        <v>64</v>
      </c>
      <c r="D39" s="212">
        <v>8.3299999999999999E-2</v>
      </c>
      <c r="E39" s="212">
        <v>8.3299999999999999E-2</v>
      </c>
      <c r="F39" s="212">
        <v>8.3299999999999999E-2</v>
      </c>
      <c r="G39" s="212">
        <v>8.3299999999999999E-2</v>
      </c>
      <c r="H39" s="212">
        <v>8.3299999999999999E-2</v>
      </c>
      <c r="I39" s="212">
        <v>8.3000000000000004E-2</v>
      </c>
      <c r="J39" s="212">
        <v>8.3000000000000004E-2</v>
      </c>
      <c r="K39" s="212"/>
      <c r="L39" s="212"/>
      <c r="M39" s="212"/>
      <c r="N39" s="212"/>
      <c r="O39" s="212"/>
      <c r="P39" s="219">
        <f>SUM(D39:O39)</f>
        <v>0.58250000000000002</v>
      </c>
      <c r="Q39" s="552"/>
      <c r="R39" s="553"/>
      <c r="S39" s="553"/>
      <c r="T39" s="553"/>
      <c r="U39" s="553"/>
      <c r="V39" s="553"/>
      <c r="W39" s="553"/>
      <c r="X39" s="553"/>
      <c r="Y39" s="553"/>
      <c r="Z39" s="553"/>
      <c r="AA39" s="553"/>
      <c r="AB39" s="553"/>
      <c r="AC39" s="553"/>
      <c r="AD39" s="554"/>
      <c r="AE39" s="97"/>
    </row>
    <row r="40" spans="1:41" ht="78" customHeight="1" x14ac:dyDescent="0.25">
      <c r="A40" s="526" t="s">
        <v>119</v>
      </c>
      <c r="B40" s="288">
        <v>0.05</v>
      </c>
      <c r="C40" s="102" t="s">
        <v>61</v>
      </c>
      <c r="D40" s="204">
        <v>8.3299999999999999E-2</v>
      </c>
      <c r="E40" s="204">
        <v>8.3299999999999999E-2</v>
      </c>
      <c r="F40" s="204">
        <v>8.3299999999999999E-2</v>
      </c>
      <c r="G40" s="204">
        <v>8.3299999999999999E-2</v>
      </c>
      <c r="H40" s="204">
        <v>8.3299999999999999E-2</v>
      </c>
      <c r="I40" s="204">
        <v>8.3299999999999999E-2</v>
      </c>
      <c r="J40" s="204">
        <v>8.3299999999999999E-2</v>
      </c>
      <c r="K40" s="204">
        <v>8.3299999999999999E-2</v>
      </c>
      <c r="L40" s="204">
        <v>8.3400000000000002E-2</v>
      </c>
      <c r="M40" s="204">
        <v>8.3400000000000002E-2</v>
      </c>
      <c r="N40" s="204">
        <v>8.3400000000000002E-2</v>
      </c>
      <c r="O40" s="204">
        <v>8.3400000000000002E-2</v>
      </c>
      <c r="P40" s="101">
        <f>SUM(D40:O40)</f>
        <v>1</v>
      </c>
      <c r="Q40" s="546" t="s">
        <v>763</v>
      </c>
      <c r="R40" s="547"/>
      <c r="S40" s="547"/>
      <c r="T40" s="547"/>
      <c r="U40" s="547"/>
      <c r="V40" s="547"/>
      <c r="W40" s="547"/>
      <c r="X40" s="547"/>
      <c r="Y40" s="547"/>
      <c r="Z40" s="547"/>
      <c r="AA40" s="547"/>
      <c r="AB40" s="547"/>
      <c r="AC40" s="547"/>
      <c r="AD40" s="548"/>
      <c r="AE40" s="97"/>
    </row>
    <row r="41" spans="1:41" ht="78" customHeight="1" thickBot="1" x14ac:dyDescent="0.3">
      <c r="A41" s="538"/>
      <c r="B41" s="289"/>
      <c r="C41" s="91" t="s">
        <v>64</v>
      </c>
      <c r="D41" s="214">
        <v>8.3299999999999999E-2</v>
      </c>
      <c r="E41" s="214">
        <v>8.3299999999999999E-2</v>
      </c>
      <c r="F41" s="214">
        <v>8.3299999999999999E-2</v>
      </c>
      <c r="G41" s="214">
        <v>8.3299999999999999E-2</v>
      </c>
      <c r="H41" s="214">
        <v>8.3299999999999999E-2</v>
      </c>
      <c r="I41" s="214">
        <v>8.3000000000000004E-2</v>
      </c>
      <c r="J41" s="214">
        <v>8.3000000000000004E-2</v>
      </c>
      <c r="K41" s="214"/>
      <c r="L41" s="214"/>
      <c r="M41" s="214"/>
      <c r="N41" s="214"/>
      <c r="O41" s="214"/>
      <c r="P41" s="220">
        <f>SUM(D41:O41)</f>
        <v>0.58250000000000002</v>
      </c>
      <c r="Q41" s="549"/>
      <c r="R41" s="550"/>
      <c r="S41" s="550"/>
      <c r="T41" s="550"/>
      <c r="U41" s="550"/>
      <c r="V41" s="550"/>
      <c r="W41" s="550"/>
      <c r="X41" s="550"/>
      <c r="Y41" s="550"/>
      <c r="Z41" s="550"/>
      <c r="AA41" s="550"/>
      <c r="AB41" s="550"/>
      <c r="AC41" s="550"/>
      <c r="AD41" s="551"/>
      <c r="AE41" s="97"/>
    </row>
  </sheetData>
  <mergeCells count="76">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 ref="AB1:AD1"/>
    <mergeCell ref="B2:AA2"/>
    <mergeCell ref="AB2:AD2"/>
    <mergeCell ref="B3:AA4"/>
    <mergeCell ref="AB3:AD3"/>
    <mergeCell ref="AB4:AD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AB33:AD33"/>
    <mergeCell ref="Q33:T33"/>
    <mergeCell ref="U33:X33"/>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8:AD41 AB34 Y34 Q34 U34" xr:uid="{00000000-0002-0000-0400-000002000000}">
      <formula1>2000</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5"/>
  <sheetViews>
    <sheetView showGridLines="0" zoomScale="60" zoomScaleNormal="60" workbookViewId="0">
      <selection activeCell="U9" sqref="U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8" width="18.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92"/>
      <c r="B1" s="395"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1</v>
      </c>
      <c r="AC1" s="399"/>
      <c r="AD1" s="400"/>
    </row>
    <row r="2" spans="1:30" ht="30.75" customHeight="1" thickBot="1" x14ac:dyDescent="0.3">
      <c r="A2" s="393"/>
      <c r="B2" s="395" t="s">
        <v>2</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3</v>
      </c>
      <c r="AC2" s="402"/>
      <c r="AD2" s="403"/>
    </row>
    <row r="3" spans="1:30" ht="24" customHeight="1" x14ac:dyDescent="0.25">
      <c r="A3" s="393"/>
      <c r="B3" s="338" t="s">
        <v>4</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401" t="s">
        <v>5</v>
      </c>
      <c r="AC3" s="402"/>
      <c r="AD3" s="403"/>
    </row>
    <row r="4" spans="1:30" ht="21.95" customHeight="1" thickBot="1" x14ac:dyDescent="0.3">
      <c r="A4" s="394"/>
      <c r="B4" s="408"/>
      <c r="C4" s="409"/>
      <c r="D4" s="409"/>
      <c r="E4" s="409"/>
      <c r="F4" s="409"/>
      <c r="G4" s="409"/>
      <c r="H4" s="409"/>
      <c r="I4" s="409"/>
      <c r="J4" s="409"/>
      <c r="K4" s="409"/>
      <c r="L4" s="409"/>
      <c r="M4" s="409"/>
      <c r="N4" s="409"/>
      <c r="O4" s="409"/>
      <c r="P4" s="409"/>
      <c r="Q4" s="409"/>
      <c r="R4" s="409"/>
      <c r="S4" s="409"/>
      <c r="T4" s="409"/>
      <c r="U4" s="409"/>
      <c r="V4" s="409"/>
      <c r="W4" s="409"/>
      <c r="X4" s="409"/>
      <c r="Y4" s="409"/>
      <c r="Z4" s="409"/>
      <c r="AA4" s="410"/>
      <c r="AB4" s="411" t="s">
        <v>6</v>
      </c>
      <c r="AC4" s="412"/>
      <c r="AD4" s="413"/>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2" t="s">
        <v>7</v>
      </c>
      <c r="B7" s="363"/>
      <c r="C7" s="368" t="s">
        <v>35</v>
      </c>
      <c r="D7" s="362" t="s">
        <v>9</v>
      </c>
      <c r="E7" s="414"/>
      <c r="F7" s="414"/>
      <c r="G7" s="414"/>
      <c r="H7" s="363"/>
      <c r="I7" s="417">
        <v>45146</v>
      </c>
      <c r="J7" s="418"/>
      <c r="K7" s="362" t="s">
        <v>10</v>
      </c>
      <c r="L7" s="363"/>
      <c r="M7" s="432" t="s">
        <v>11</v>
      </c>
      <c r="N7" s="433"/>
      <c r="O7" s="423"/>
      <c r="P7" s="424"/>
      <c r="Q7" s="54"/>
      <c r="R7" s="54"/>
      <c r="S7" s="54"/>
      <c r="T7" s="54"/>
      <c r="U7" s="54"/>
      <c r="V7" s="54"/>
      <c r="W7" s="54"/>
      <c r="X7" s="54"/>
      <c r="Y7" s="54"/>
      <c r="Z7" s="55"/>
      <c r="AA7" s="54"/>
      <c r="AB7" s="54"/>
      <c r="AC7" s="60"/>
      <c r="AD7" s="61"/>
    </row>
    <row r="8" spans="1:30" x14ac:dyDescent="0.25">
      <c r="A8" s="364"/>
      <c r="B8" s="365"/>
      <c r="C8" s="369"/>
      <c r="D8" s="364"/>
      <c r="E8" s="415"/>
      <c r="F8" s="415"/>
      <c r="G8" s="415"/>
      <c r="H8" s="365"/>
      <c r="I8" s="419"/>
      <c r="J8" s="420"/>
      <c r="K8" s="364"/>
      <c r="L8" s="365"/>
      <c r="M8" s="425" t="s">
        <v>12</v>
      </c>
      <c r="N8" s="426"/>
      <c r="O8" s="356"/>
      <c r="P8" s="357"/>
      <c r="Q8" s="54"/>
      <c r="R8" s="54"/>
      <c r="S8" s="54"/>
      <c r="T8" s="54"/>
      <c r="U8" s="54"/>
      <c r="V8" s="54"/>
      <c r="W8" s="54"/>
      <c r="X8" s="54"/>
      <c r="Y8" s="54"/>
      <c r="Z8" s="55"/>
      <c r="AA8" s="54"/>
      <c r="AB8" s="54"/>
      <c r="AC8" s="60"/>
      <c r="AD8" s="61"/>
    </row>
    <row r="9" spans="1:30" ht="15.75" thickBot="1" x14ac:dyDescent="0.3">
      <c r="A9" s="366"/>
      <c r="B9" s="367"/>
      <c r="C9" s="370"/>
      <c r="D9" s="366"/>
      <c r="E9" s="416"/>
      <c r="F9" s="416"/>
      <c r="G9" s="416"/>
      <c r="H9" s="367"/>
      <c r="I9" s="421"/>
      <c r="J9" s="422"/>
      <c r="K9" s="366"/>
      <c r="L9" s="367"/>
      <c r="M9" s="358" t="s">
        <v>13</v>
      </c>
      <c r="N9" s="359"/>
      <c r="O9" s="360" t="s">
        <v>14</v>
      </c>
      <c r="P9" s="36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62" t="s">
        <v>15</v>
      </c>
      <c r="B11" s="363"/>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64"/>
      <c r="B12" s="365"/>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66"/>
      <c r="B13" s="36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41" t="s">
        <v>17</v>
      </c>
      <c r="B15" s="342"/>
      <c r="C15" s="380" t="s">
        <v>18</v>
      </c>
      <c r="D15" s="381"/>
      <c r="E15" s="381"/>
      <c r="F15" s="381"/>
      <c r="G15" s="381"/>
      <c r="H15" s="381"/>
      <c r="I15" s="381"/>
      <c r="J15" s="381"/>
      <c r="K15" s="382"/>
      <c r="L15" s="348" t="s">
        <v>19</v>
      </c>
      <c r="M15" s="349"/>
      <c r="N15" s="349"/>
      <c r="O15" s="349"/>
      <c r="P15" s="349"/>
      <c r="Q15" s="350"/>
      <c r="R15" s="383" t="s">
        <v>20</v>
      </c>
      <c r="S15" s="384"/>
      <c r="T15" s="384"/>
      <c r="U15" s="384"/>
      <c r="V15" s="384"/>
      <c r="W15" s="384"/>
      <c r="X15" s="385"/>
      <c r="Y15" s="348" t="s">
        <v>21</v>
      </c>
      <c r="Z15" s="350"/>
      <c r="AA15" s="429" t="s">
        <v>22</v>
      </c>
      <c r="AB15" s="430"/>
      <c r="AC15" s="430"/>
      <c r="AD15" s="431"/>
    </row>
    <row r="16" spans="1:30" ht="9" customHeight="1" thickBot="1" x14ac:dyDescent="0.3">
      <c r="A16" s="59"/>
      <c r="B16" s="54"/>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73"/>
      <c r="AD16" s="74"/>
    </row>
    <row r="17" spans="1:41" s="76" customFormat="1" ht="37.5" customHeight="1" thickBot="1" x14ac:dyDescent="0.3">
      <c r="A17" s="341" t="s">
        <v>23</v>
      </c>
      <c r="B17" s="342"/>
      <c r="C17" s="343" t="s">
        <v>120</v>
      </c>
      <c r="D17" s="344"/>
      <c r="E17" s="344"/>
      <c r="F17" s="344"/>
      <c r="G17" s="344"/>
      <c r="H17" s="344"/>
      <c r="I17" s="344"/>
      <c r="J17" s="344"/>
      <c r="K17" s="344"/>
      <c r="L17" s="344"/>
      <c r="M17" s="344"/>
      <c r="N17" s="344"/>
      <c r="O17" s="344"/>
      <c r="P17" s="344"/>
      <c r="Q17" s="345"/>
      <c r="R17" s="348" t="s">
        <v>25</v>
      </c>
      <c r="S17" s="349"/>
      <c r="T17" s="349"/>
      <c r="U17" s="349"/>
      <c r="V17" s="350"/>
      <c r="W17" s="354">
        <v>4</v>
      </c>
      <c r="X17" s="355"/>
      <c r="Y17" s="349" t="s">
        <v>26</v>
      </c>
      <c r="Z17" s="349"/>
      <c r="AA17" s="349"/>
      <c r="AB17" s="350"/>
      <c r="AC17" s="346">
        <v>0.15</v>
      </c>
      <c r="AD17" s="34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48" t="s">
        <v>27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50"/>
      <c r="AE19" s="83"/>
      <c r="AF19" s="83"/>
    </row>
    <row r="20" spans="1:41" ht="32.1" customHeight="1" thickBot="1" x14ac:dyDescent="0.3">
      <c r="A20" s="82"/>
      <c r="B20" s="60"/>
      <c r="C20" s="351" t="s">
        <v>28</v>
      </c>
      <c r="D20" s="352"/>
      <c r="E20" s="352"/>
      <c r="F20" s="352"/>
      <c r="G20" s="352"/>
      <c r="H20" s="352"/>
      <c r="I20" s="352"/>
      <c r="J20" s="352"/>
      <c r="K20" s="352"/>
      <c r="L20" s="352"/>
      <c r="M20" s="352"/>
      <c r="N20" s="352"/>
      <c r="O20" s="352"/>
      <c r="P20" s="353"/>
      <c r="Q20" s="434" t="s">
        <v>29</v>
      </c>
      <c r="R20" s="435"/>
      <c r="S20" s="435"/>
      <c r="T20" s="435"/>
      <c r="U20" s="435"/>
      <c r="V20" s="435"/>
      <c r="W20" s="435"/>
      <c r="X20" s="435"/>
      <c r="Y20" s="435"/>
      <c r="Z20" s="435"/>
      <c r="AA20" s="435"/>
      <c r="AB20" s="435"/>
      <c r="AC20" s="435"/>
      <c r="AD20" s="43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04" t="s">
        <v>43</v>
      </c>
      <c r="B22" s="309"/>
      <c r="C22" s="179">
        <v>12009414.144525547</v>
      </c>
      <c r="D22" s="178"/>
      <c r="E22" s="178"/>
      <c r="F22" s="178"/>
      <c r="G22" s="178"/>
      <c r="H22" s="178"/>
      <c r="I22" s="178"/>
      <c r="J22" s="178"/>
      <c r="K22" s="178"/>
      <c r="L22" s="178"/>
      <c r="M22" s="178"/>
      <c r="N22" s="178"/>
      <c r="O22" s="235">
        <f>SUM(C22:N22)</f>
        <v>12009414.144525547</v>
      </c>
      <c r="P22" s="180"/>
      <c r="Q22" s="179">
        <v>695659000</v>
      </c>
      <c r="R22" s="178">
        <v>1099835000</v>
      </c>
      <c r="S22" s="178">
        <v>203597064</v>
      </c>
      <c r="T22" s="178">
        <v>380159908.125</v>
      </c>
      <c r="U22" s="178">
        <v>-290397270</v>
      </c>
      <c r="V22" s="178"/>
      <c r="W22" s="178"/>
      <c r="X22" s="178"/>
      <c r="Y22" s="178"/>
      <c r="Z22" s="178"/>
      <c r="AA22" s="178"/>
      <c r="AB22" s="178"/>
      <c r="AC22" s="235">
        <f>SUM(Q22:AB22)</f>
        <v>2088853702.125</v>
      </c>
      <c r="AD22" s="184"/>
      <c r="AE22" s="3"/>
      <c r="AF22" s="3"/>
    </row>
    <row r="23" spans="1:41" ht="32.1" customHeight="1" x14ac:dyDescent="0.25">
      <c r="A23" s="305" t="s">
        <v>44</v>
      </c>
      <c r="B23" s="312"/>
      <c r="C23" s="175">
        <f>+C22</f>
        <v>12009414.144525547</v>
      </c>
      <c r="D23" s="174"/>
      <c r="E23" s="174"/>
      <c r="F23" s="174">
        <v>0</v>
      </c>
      <c r="G23" s="174">
        <v>0</v>
      </c>
      <c r="H23" s="174"/>
      <c r="I23" s="174"/>
      <c r="J23" s="174"/>
      <c r="K23" s="174"/>
      <c r="L23" s="174"/>
      <c r="M23" s="174"/>
      <c r="N23" s="174"/>
      <c r="O23" s="237">
        <f>SUM(C23:N23)</f>
        <v>12009414.144525547</v>
      </c>
      <c r="P23" s="182">
        <f>+O23/O22</f>
        <v>1</v>
      </c>
      <c r="Q23" s="175">
        <v>1114631000</v>
      </c>
      <c r="R23" s="174">
        <v>409308786</v>
      </c>
      <c r="S23" s="174">
        <v>161637700</v>
      </c>
      <c r="T23" s="174">
        <v>46814067</v>
      </c>
      <c r="U23" s="174">
        <v>198980962</v>
      </c>
      <c r="V23" s="174">
        <v>29249798</v>
      </c>
      <c r="W23" s="174"/>
      <c r="X23" s="174"/>
      <c r="Y23" s="174"/>
      <c r="Z23" s="174"/>
      <c r="AA23" s="174"/>
      <c r="AB23" s="174"/>
      <c r="AC23" s="237">
        <f>SUM(Q23:AB23)</f>
        <v>1960622313</v>
      </c>
      <c r="AD23" s="182">
        <f>+AC23/AC22</f>
        <v>0.93861159879480804</v>
      </c>
      <c r="AE23" s="3"/>
      <c r="AF23" s="3"/>
    </row>
    <row r="24" spans="1:41" ht="32.1" customHeight="1" x14ac:dyDescent="0.25">
      <c r="A24" s="305" t="s">
        <v>45</v>
      </c>
      <c r="B24" s="312"/>
      <c r="C24" s="175">
        <v>3277189.0481751822</v>
      </c>
      <c r="D24" s="174">
        <v>3277189.0481751822</v>
      </c>
      <c r="E24" s="174">
        <v>3277189.0481751822</v>
      </c>
      <c r="F24" s="174">
        <v>2029689</v>
      </c>
      <c r="G24" s="174">
        <v>148158</v>
      </c>
      <c r="H24" s="174"/>
      <c r="I24" s="174"/>
      <c r="J24" s="174"/>
      <c r="K24" s="174"/>
      <c r="L24" s="174"/>
      <c r="M24" s="174"/>
      <c r="N24" s="174"/>
      <c r="O24" s="237">
        <f>SUM(C24:N24)</f>
        <v>12009414.144525547</v>
      </c>
      <c r="P24" s="180"/>
      <c r="Q24" s="175"/>
      <c r="R24" s="174">
        <v>32933000</v>
      </c>
      <c r="S24" s="174">
        <v>165506000</v>
      </c>
      <c r="T24" s="174">
        <v>186666700</v>
      </c>
      <c r="U24" s="174">
        <v>353589577</v>
      </c>
      <c r="V24" s="174">
        <v>171247041</v>
      </c>
      <c r="W24" s="174">
        <v>167127041</v>
      </c>
      <c r="X24" s="174">
        <v>167127041</v>
      </c>
      <c r="Y24" s="174">
        <v>167127041</v>
      </c>
      <c r="Z24" s="174">
        <v>167127041</v>
      </c>
      <c r="AA24" s="174">
        <v>167127041</v>
      </c>
      <c r="AB24" s="174">
        <v>343276179</v>
      </c>
      <c r="AC24" s="237">
        <f>SUM(Q24:AB24)</f>
        <v>2088853702</v>
      </c>
      <c r="AD24" s="182"/>
      <c r="AE24" s="3"/>
      <c r="AF24" s="3"/>
    </row>
    <row r="25" spans="1:41" ht="32.1" customHeight="1" thickBot="1" x14ac:dyDescent="0.3">
      <c r="A25" s="427" t="s">
        <v>46</v>
      </c>
      <c r="B25" s="428"/>
      <c r="C25" s="176">
        <v>3277189</v>
      </c>
      <c r="D25" s="177">
        <v>3277189</v>
      </c>
      <c r="E25" s="177">
        <v>3277189</v>
      </c>
      <c r="F25" s="177">
        <v>0</v>
      </c>
      <c r="G25" s="177">
        <v>2177847</v>
      </c>
      <c r="H25" s="177"/>
      <c r="I25" s="177"/>
      <c r="J25" s="177"/>
      <c r="K25" s="177"/>
      <c r="L25" s="177"/>
      <c r="M25" s="177"/>
      <c r="N25" s="177"/>
      <c r="O25" s="238">
        <f>SUM(C25:N25)</f>
        <v>12009414</v>
      </c>
      <c r="P25" s="181">
        <f>+O25/O24</f>
        <v>0.9999999879656456</v>
      </c>
      <c r="Q25" s="176">
        <v>0</v>
      </c>
      <c r="R25" s="177">
        <v>32042366</v>
      </c>
      <c r="S25" s="177">
        <v>120845133</v>
      </c>
      <c r="T25" s="177">
        <v>145059733</v>
      </c>
      <c r="U25" s="177">
        <v>161055275</v>
      </c>
      <c r="V25" s="177">
        <v>174786000</v>
      </c>
      <c r="W25" s="177">
        <v>350013108</v>
      </c>
      <c r="X25" s="177"/>
      <c r="Y25" s="177"/>
      <c r="Z25" s="177"/>
      <c r="AA25" s="177"/>
      <c r="AB25" s="177"/>
      <c r="AC25" s="238">
        <f>SUM(Q25:AB25)</f>
        <v>983801615</v>
      </c>
      <c r="AD25" s="183">
        <f>+AC25/AC24</f>
        <v>0.47097679174853002</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86" t="s">
        <v>48</v>
      </c>
      <c r="B28" s="388" t="s">
        <v>49</v>
      </c>
      <c r="C28" s="389"/>
      <c r="D28" s="312" t="s">
        <v>50</v>
      </c>
      <c r="E28" s="313"/>
      <c r="F28" s="313"/>
      <c r="G28" s="313"/>
      <c r="H28" s="313"/>
      <c r="I28" s="313"/>
      <c r="J28" s="313"/>
      <c r="K28" s="313"/>
      <c r="L28" s="313"/>
      <c r="M28" s="313"/>
      <c r="N28" s="313"/>
      <c r="O28" s="315"/>
      <c r="P28" s="335" t="s">
        <v>41</v>
      </c>
      <c r="Q28" s="335" t="s">
        <v>51</v>
      </c>
      <c r="R28" s="335"/>
      <c r="S28" s="335"/>
      <c r="T28" s="335"/>
      <c r="U28" s="335"/>
      <c r="V28" s="335"/>
      <c r="W28" s="335"/>
      <c r="X28" s="335"/>
      <c r="Y28" s="335"/>
      <c r="Z28" s="335"/>
      <c r="AA28" s="335"/>
      <c r="AB28" s="335"/>
      <c r="AC28" s="335"/>
      <c r="AD28" s="337"/>
    </row>
    <row r="29" spans="1:41" ht="27" customHeight="1" x14ac:dyDescent="0.25">
      <c r="A29" s="387"/>
      <c r="B29" s="390"/>
      <c r="C29" s="391"/>
      <c r="D29" s="88" t="s">
        <v>30</v>
      </c>
      <c r="E29" s="88" t="s">
        <v>31</v>
      </c>
      <c r="F29" s="88" t="s">
        <v>32</v>
      </c>
      <c r="G29" s="88" t="s">
        <v>33</v>
      </c>
      <c r="H29" s="88" t="s">
        <v>8</v>
      </c>
      <c r="I29" s="88" t="s">
        <v>34</v>
      </c>
      <c r="J29" s="88" t="s">
        <v>35</v>
      </c>
      <c r="K29" s="88" t="s">
        <v>36</v>
      </c>
      <c r="L29" s="88" t="s">
        <v>37</v>
      </c>
      <c r="M29" s="88" t="s">
        <v>38</v>
      </c>
      <c r="N29" s="88" t="s">
        <v>39</v>
      </c>
      <c r="O29" s="88" t="s">
        <v>40</v>
      </c>
      <c r="P29" s="315"/>
      <c r="Q29" s="335"/>
      <c r="R29" s="335"/>
      <c r="S29" s="335"/>
      <c r="T29" s="335"/>
      <c r="U29" s="335"/>
      <c r="V29" s="335"/>
      <c r="W29" s="335"/>
      <c r="X29" s="335"/>
      <c r="Y29" s="335"/>
      <c r="Z29" s="335"/>
      <c r="AA29" s="335"/>
      <c r="AB29" s="335"/>
      <c r="AC29" s="335"/>
      <c r="AD29" s="337"/>
    </row>
    <row r="30" spans="1:41" ht="42" customHeight="1" thickBot="1" x14ac:dyDescent="0.3">
      <c r="A30" s="85" t="s">
        <v>121</v>
      </c>
      <c r="B30" s="331"/>
      <c r="C30" s="332"/>
      <c r="D30" s="89"/>
      <c r="E30" s="89"/>
      <c r="F30" s="89"/>
      <c r="G30" s="89"/>
      <c r="H30" s="89"/>
      <c r="I30" s="89"/>
      <c r="J30" s="89"/>
      <c r="K30" s="89"/>
      <c r="L30" s="89"/>
      <c r="M30" s="89"/>
      <c r="N30" s="89"/>
      <c r="O30" s="89"/>
      <c r="P30" s="86">
        <f>SUM(D30:O30)</f>
        <v>0</v>
      </c>
      <c r="Q30" s="333"/>
      <c r="R30" s="333"/>
      <c r="S30" s="333"/>
      <c r="T30" s="333"/>
      <c r="U30" s="333"/>
      <c r="V30" s="333"/>
      <c r="W30" s="333"/>
      <c r="X30" s="333"/>
      <c r="Y30" s="333"/>
      <c r="Z30" s="333"/>
      <c r="AA30" s="333"/>
      <c r="AB30" s="333"/>
      <c r="AC30" s="333"/>
      <c r="AD30" s="334"/>
    </row>
    <row r="31" spans="1:41" ht="45" customHeight="1" x14ac:dyDescent="0.25">
      <c r="A31" s="338" t="s">
        <v>52</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05" t="s">
        <v>53</v>
      </c>
      <c r="B32" s="335" t="s">
        <v>54</v>
      </c>
      <c r="C32" s="335" t="s">
        <v>49</v>
      </c>
      <c r="D32" s="335" t="s">
        <v>55</v>
      </c>
      <c r="E32" s="335"/>
      <c r="F32" s="335"/>
      <c r="G32" s="335"/>
      <c r="H32" s="335"/>
      <c r="I32" s="335"/>
      <c r="J32" s="335"/>
      <c r="K32" s="335"/>
      <c r="L32" s="335"/>
      <c r="M32" s="335"/>
      <c r="N32" s="335"/>
      <c r="O32" s="335"/>
      <c r="P32" s="335"/>
      <c r="Q32" s="335" t="s">
        <v>56</v>
      </c>
      <c r="R32" s="335"/>
      <c r="S32" s="335"/>
      <c r="T32" s="335"/>
      <c r="U32" s="335"/>
      <c r="V32" s="335"/>
      <c r="W32" s="335"/>
      <c r="X32" s="335"/>
      <c r="Y32" s="335"/>
      <c r="Z32" s="335"/>
      <c r="AA32" s="335"/>
      <c r="AB32" s="335"/>
      <c r="AC32" s="335"/>
      <c r="AD32" s="337"/>
      <c r="AG32" s="87"/>
      <c r="AH32" s="87"/>
      <c r="AI32" s="87"/>
      <c r="AJ32" s="87"/>
      <c r="AK32" s="87"/>
      <c r="AL32" s="87"/>
      <c r="AM32" s="87"/>
      <c r="AN32" s="87"/>
      <c r="AO32" s="87"/>
    </row>
    <row r="33" spans="1:41" ht="27" customHeight="1" x14ac:dyDescent="0.25">
      <c r="A33" s="305"/>
      <c r="B33" s="335"/>
      <c r="C33" s="33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312" t="s">
        <v>57</v>
      </c>
      <c r="R33" s="313"/>
      <c r="S33" s="313"/>
      <c r="T33" s="315"/>
      <c r="U33" s="312" t="s">
        <v>58</v>
      </c>
      <c r="V33" s="313"/>
      <c r="W33" s="313"/>
      <c r="X33" s="315"/>
      <c r="Y33" s="312" t="s">
        <v>59</v>
      </c>
      <c r="Z33" s="313"/>
      <c r="AA33" s="315"/>
      <c r="AB33" s="312" t="s">
        <v>60</v>
      </c>
      <c r="AC33" s="313"/>
      <c r="AD33" s="314"/>
      <c r="AG33" s="87"/>
      <c r="AH33" s="87"/>
      <c r="AI33" s="87"/>
      <c r="AJ33" s="87"/>
      <c r="AK33" s="87"/>
      <c r="AL33" s="87"/>
      <c r="AM33" s="87"/>
      <c r="AN33" s="87"/>
      <c r="AO33" s="87"/>
    </row>
    <row r="34" spans="1:41" ht="152.44999999999999" customHeight="1" x14ac:dyDescent="0.25">
      <c r="A34" s="316" t="s">
        <v>121</v>
      </c>
      <c r="B34" s="318">
        <v>0.15</v>
      </c>
      <c r="C34" s="90" t="s">
        <v>61</v>
      </c>
      <c r="D34" s="89">
        <v>4</v>
      </c>
      <c r="E34" s="89">
        <v>4</v>
      </c>
      <c r="F34" s="89">
        <v>4</v>
      </c>
      <c r="G34" s="89">
        <v>4</v>
      </c>
      <c r="H34" s="89">
        <v>4</v>
      </c>
      <c r="I34" s="89">
        <v>4</v>
      </c>
      <c r="J34" s="89">
        <v>4</v>
      </c>
      <c r="K34" s="89">
        <v>4</v>
      </c>
      <c r="L34" s="89">
        <v>4</v>
      </c>
      <c r="M34" s="89">
        <v>4</v>
      </c>
      <c r="N34" s="89">
        <v>4</v>
      </c>
      <c r="O34" s="89">
        <v>4</v>
      </c>
      <c r="P34" s="202">
        <v>4</v>
      </c>
      <c r="Q34" s="527" t="s">
        <v>647</v>
      </c>
      <c r="R34" s="528"/>
      <c r="S34" s="528"/>
      <c r="T34" s="529"/>
      <c r="U34" s="527" t="s">
        <v>648</v>
      </c>
      <c r="V34" s="528"/>
      <c r="W34" s="528"/>
      <c r="X34" s="529"/>
      <c r="Y34" s="533" t="s">
        <v>62</v>
      </c>
      <c r="Z34" s="534"/>
      <c r="AA34" s="535"/>
      <c r="AB34" s="527" t="s">
        <v>122</v>
      </c>
      <c r="AC34" s="528"/>
      <c r="AD34" s="536"/>
      <c r="AG34" s="87"/>
      <c r="AH34" s="87"/>
      <c r="AI34" s="87"/>
      <c r="AJ34" s="87"/>
      <c r="AK34" s="87"/>
      <c r="AL34" s="87"/>
      <c r="AM34" s="87"/>
      <c r="AN34" s="87"/>
      <c r="AO34" s="87"/>
    </row>
    <row r="35" spans="1:41" ht="152.44999999999999" customHeight="1" thickBot="1" x14ac:dyDescent="0.3">
      <c r="A35" s="317"/>
      <c r="B35" s="319"/>
      <c r="C35" s="91" t="s">
        <v>64</v>
      </c>
      <c r="D35" s="223">
        <v>4</v>
      </c>
      <c r="E35" s="223">
        <v>4</v>
      </c>
      <c r="F35" s="223">
        <v>4</v>
      </c>
      <c r="G35" s="223">
        <v>4</v>
      </c>
      <c r="H35" s="223">
        <v>4</v>
      </c>
      <c r="I35" s="223">
        <v>4</v>
      </c>
      <c r="J35" s="223">
        <v>4</v>
      </c>
      <c r="K35" s="223"/>
      <c r="L35" s="223"/>
      <c r="M35" s="223"/>
      <c r="N35" s="223"/>
      <c r="O35" s="223"/>
      <c r="P35" s="226">
        <f>MIN(D35:O35)</f>
        <v>4</v>
      </c>
      <c r="Q35" s="530"/>
      <c r="R35" s="531"/>
      <c r="S35" s="531"/>
      <c r="T35" s="532"/>
      <c r="U35" s="530"/>
      <c r="V35" s="531"/>
      <c r="W35" s="531"/>
      <c r="X35" s="532"/>
      <c r="Y35" s="530"/>
      <c r="Z35" s="531"/>
      <c r="AA35" s="532"/>
      <c r="AB35" s="530"/>
      <c r="AC35" s="531"/>
      <c r="AD35" s="537"/>
      <c r="AE35" s="49"/>
      <c r="AG35" s="87"/>
      <c r="AH35" s="87"/>
      <c r="AI35" s="87"/>
      <c r="AJ35" s="87"/>
      <c r="AK35" s="87"/>
      <c r="AL35" s="87"/>
      <c r="AM35" s="87"/>
      <c r="AN35" s="87"/>
      <c r="AO35" s="87"/>
    </row>
    <row r="36" spans="1:41" ht="26.1" customHeight="1" x14ac:dyDescent="0.25">
      <c r="A36" s="304" t="s">
        <v>65</v>
      </c>
      <c r="B36" s="306" t="s">
        <v>66</v>
      </c>
      <c r="C36" s="308" t="s">
        <v>67</v>
      </c>
      <c r="D36" s="308"/>
      <c r="E36" s="308"/>
      <c r="F36" s="308"/>
      <c r="G36" s="308"/>
      <c r="H36" s="308"/>
      <c r="I36" s="308"/>
      <c r="J36" s="308"/>
      <c r="K36" s="308"/>
      <c r="L36" s="308"/>
      <c r="M36" s="308"/>
      <c r="N36" s="308"/>
      <c r="O36" s="308"/>
      <c r="P36" s="308"/>
      <c r="Q36" s="309" t="s">
        <v>68</v>
      </c>
      <c r="R36" s="310"/>
      <c r="S36" s="310"/>
      <c r="T36" s="310"/>
      <c r="U36" s="310"/>
      <c r="V36" s="310"/>
      <c r="W36" s="310"/>
      <c r="X36" s="310"/>
      <c r="Y36" s="310"/>
      <c r="Z36" s="310"/>
      <c r="AA36" s="310"/>
      <c r="AB36" s="310"/>
      <c r="AC36" s="310"/>
      <c r="AD36" s="311"/>
      <c r="AG36" s="87"/>
      <c r="AH36" s="87"/>
      <c r="AI36" s="87"/>
      <c r="AJ36" s="87"/>
      <c r="AK36" s="87"/>
      <c r="AL36" s="87"/>
      <c r="AM36" s="87"/>
      <c r="AN36" s="87"/>
      <c r="AO36" s="87"/>
    </row>
    <row r="37" spans="1:41" ht="26.1" customHeight="1" x14ac:dyDescent="0.25">
      <c r="A37" s="305"/>
      <c r="B37" s="307"/>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12" t="s">
        <v>83</v>
      </c>
      <c r="R37" s="313"/>
      <c r="S37" s="313"/>
      <c r="T37" s="313"/>
      <c r="U37" s="313"/>
      <c r="V37" s="313"/>
      <c r="W37" s="313"/>
      <c r="X37" s="313"/>
      <c r="Y37" s="313"/>
      <c r="Z37" s="313"/>
      <c r="AA37" s="313"/>
      <c r="AB37" s="313"/>
      <c r="AC37" s="313"/>
      <c r="AD37" s="314"/>
      <c r="AG37" s="94"/>
      <c r="AH37" s="94"/>
      <c r="AI37" s="94"/>
      <c r="AJ37" s="94"/>
      <c r="AK37" s="94"/>
      <c r="AL37" s="94"/>
      <c r="AM37" s="94"/>
      <c r="AN37" s="94"/>
      <c r="AO37" s="94"/>
    </row>
    <row r="38" spans="1:41" ht="122.25" customHeight="1" x14ac:dyDescent="0.25">
      <c r="A38" s="525" t="s">
        <v>123</v>
      </c>
      <c r="B38" s="298">
        <v>0.03</v>
      </c>
      <c r="C38" s="90" t="s">
        <v>61</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5" si="0">SUM(D38:O38)</f>
        <v>1</v>
      </c>
      <c r="Q38" s="290" t="s">
        <v>649</v>
      </c>
      <c r="R38" s="291"/>
      <c r="S38" s="291"/>
      <c r="T38" s="291"/>
      <c r="U38" s="291"/>
      <c r="V38" s="291"/>
      <c r="W38" s="291"/>
      <c r="X38" s="291"/>
      <c r="Y38" s="291"/>
      <c r="Z38" s="291"/>
      <c r="AA38" s="291"/>
      <c r="AB38" s="291"/>
      <c r="AC38" s="291"/>
      <c r="AD38" s="292"/>
      <c r="AE38" s="97"/>
      <c r="AG38" s="98"/>
      <c r="AH38" s="98"/>
      <c r="AI38" s="98"/>
      <c r="AJ38" s="98"/>
      <c r="AK38" s="98"/>
      <c r="AL38" s="98"/>
      <c r="AM38" s="98"/>
      <c r="AN38" s="98"/>
      <c r="AO38" s="98"/>
    </row>
    <row r="39" spans="1:41" ht="147" customHeight="1" x14ac:dyDescent="0.25">
      <c r="A39" s="526"/>
      <c r="B39" s="299"/>
      <c r="C39" s="99" t="s">
        <v>64</v>
      </c>
      <c r="D39" s="212">
        <v>8.3299999999999999E-2</v>
      </c>
      <c r="E39" s="212">
        <v>8.3299999999999999E-2</v>
      </c>
      <c r="F39" s="212">
        <v>8.3299999999999999E-2</v>
      </c>
      <c r="G39" s="212">
        <v>8.3299999999999999E-2</v>
      </c>
      <c r="H39" s="212">
        <v>8.3299999999999999E-2</v>
      </c>
      <c r="I39" s="212">
        <v>8.3000000000000004E-2</v>
      </c>
      <c r="J39" s="212">
        <v>8.3000000000000004E-2</v>
      </c>
      <c r="K39" s="212"/>
      <c r="L39" s="212"/>
      <c r="M39" s="212"/>
      <c r="N39" s="212"/>
      <c r="O39" s="212"/>
      <c r="P39" s="219">
        <f t="shared" si="0"/>
        <v>0.58250000000000002</v>
      </c>
      <c r="Q39" s="300"/>
      <c r="R39" s="301"/>
      <c r="S39" s="301"/>
      <c r="T39" s="301"/>
      <c r="U39" s="301"/>
      <c r="V39" s="301"/>
      <c r="W39" s="301"/>
      <c r="X39" s="301"/>
      <c r="Y39" s="301"/>
      <c r="Z39" s="301"/>
      <c r="AA39" s="301"/>
      <c r="AB39" s="301"/>
      <c r="AC39" s="301"/>
      <c r="AD39" s="302"/>
      <c r="AE39" s="97"/>
    </row>
    <row r="40" spans="1:41" ht="101.1" customHeight="1" x14ac:dyDescent="0.25">
      <c r="A40" s="526" t="s">
        <v>124</v>
      </c>
      <c r="B40" s="288">
        <v>0.03</v>
      </c>
      <c r="C40" s="102" t="s">
        <v>61</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290" t="s">
        <v>650</v>
      </c>
      <c r="R40" s="291"/>
      <c r="S40" s="291"/>
      <c r="T40" s="291"/>
      <c r="U40" s="291"/>
      <c r="V40" s="291"/>
      <c r="W40" s="291"/>
      <c r="X40" s="291"/>
      <c r="Y40" s="291"/>
      <c r="Z40" s="291"/>
      <c r="AA40" s="291"/>
      <c r="AB40" s="291"/>
      <c r="AC40" s="291"/>
      <c r="AD40" s="292"/>
      <c r="AE40" s="97"/>
    </row>
    <row r="41" spans="1:41" ht="101.1" customHeight="1" x14ac:dyDescent="0.25">
      <c r="A41" s="526"/>
      <c r="B41" s="299"/>
      <c r="C41" s="99" t="s">
        <v>64</v>
      </c>
      <c r="D41" s="212">
        <v>0</v>
      </c>
      <c r="E41" s="212">
        <v>9.0999999999999998E-2</v>
      </c>
      <c r="F41" s="212">
        <v>9.0999999999999998E-2</v>
      </c>
      <c r="G41" s="212">
        <v>9.0999999999999998E-2</v>
      </c>
      <c r="H41" s="212">
        <v>9.0999999999999998E-2</v>
      </c>
      <c r="I41" s="212">
        <v>9.0999999999999998E-2</v>
      </c>
      <c r="J41" s="212">
        <v>9.0999999999999998E-2</v>
      </c>
      <c r="K41" s="212"/>
      <c r="L41" s="212"/>
      <c r="M41" s="212"/>
      <c r="N41" s="212"/>
      <c r="O41" s="212"/>
      <c r="P41" s="219">
        <f t="shared" si="0"/>
        <v>0.54599999999999993</v>
      </c>
      <c r="Q41" s="300"/>
      <c r="R41" s="301"/>
      <c r="S41" s="301"/>
      <c r="T41" s="301"/>
      <c r="U41" s="301"/>
      <c r="V41" s="301"/>
      <c r="W41" s="301"/>
      <c r="X41" s="301"/>
      <c r="Y41" s="301"/>
      <c r="Z41" s="301"/>
      <c r="AA41" s="301"/>
      <c r="AB41" s="301"/>
      <c r="AC41" s="301"/>
      <c r="AD41" s="302"/>
      <c r="AE41" s="97"/>
    </row>
    <row r="42" spans="1:41" ht="126.75" customHeight="1" x14ac:dyDescent="0.25">
      <c r="A42" s="286" t="s">
        <v>125</v>
      </c>
      <c r="B42" s="288">
        <v>0.03</v>
      </c>
      <c r="C42" s="102" t="s">
        <v>61</v>
      </c>
      <c r="D42" s="203">
        <v>0</v>
      </c>
      <c r="E42" s="203">
        <v>9.0999999999999998E-2</v>
      </c>
      <c r="F42" s="203">
        <v>9.0999999999999998E-2</v>
      </c>
      <c r="G42" s="203">
        <v>9.0999999999999998E-2</v>
      </c>
      <c r="H42" s="203">
        <v>9.0999999999999998E-2</v>
      </c>
      <c r="I42" s="203">
        <v>9.0999999999999998E-2</v>
      </c>
      <c r="J42" s="203">
        <v>9.0999999999999998E-2</v>
      </c>
      <c r="K42" s="203">
        <v>9.0999999999999998E-2</v>
      </c>
      <c r="L42" s="203">
        <v>9.0999999999999998E-2</v>
      </c>
      <c r="M42" s="203">
        <v>9.0999999999999998E-2</v>
      </c>
      <c r="N42" s="203">
        <v>9.0999999999999998E-2</v>
      </c>
      <c r="O42" s="203">
        <v>0.09</v>
      </c>
      <c r="P42" s="101">
        <f t="shared" si="0"/>
        <v>0.99999999999999978</v>
      </c>
      <c r="Q42" s="290" t="s">
        <v>651</v>
      </c>
      <c r="R42" s="291"/>
      <c r="S42" s="291"/>
      <c r="T42" s="291"/>
      <c r="U42" s="291"/>
      <c r="V42" s="291"/>
      <c r="W42" s="291"/>
      <c r="X42" s="291"/>
      <c r="Y42" s="291"/>
      <c r="Z42" s="291"/>
      <c r="AA42" s="291"/>
      <c r="AB42" s="291"/>
      <c r="AC42" s="291"/>
      <c r="AD42" s="292"/>
      <c r="AE42" s="97"/>
    </row>
    <row r="43" spans="1:41" ht="99" customHeight="1" x14ac:dyDescent="0.25">
      <c r="A43" s="296"/>
      <c r="B43" s="299"/>
      <c r="C43" s="99" t="s">
        <v>64</v>
      </c>
      <c r="D43" s="212">
        <v>0</v>
      </c>
      <c r="E43" s="212">
        <v>9.0999999999999998E-2</v>
      </c>
      <c r="F43" s="212">
        <v>9.0999999999999998E-2</v>
      </c>
      <c r="G43" s="212">
        <v>9.0999999999999998E-2</v>
      </c>
      <c r="H43" s="212">
        <v>9.0999999999999998E-2</v>
      </c>
      <c r="I43" s="212">
        <v>9.0999999999999998E-2</v>
      </c>
      <c r="J43" s="212">
        <v>9.0999999999999998E-2</v>
      </c>
      <c r="K43" s="212"/>
      <c r="L43" s="212"/>
      <c r="M43" s="212"/>
      <c r="N43" s="212"/>
      <c r="O43" s="212"/>
      <c r="P43" s="219">
        <f t="shared" si="0"/>
        <v>0.54599999999999993</v>
      </c>
      <c r="Q43" s="300"/>
      <c r="R43" s="301"/>
      <c r="S43" s="301"/>
      <c r="T43" s="301"/>
      <c r="U43" s="301"/>
      <c r="V43" s="301"/>
      <c r="W43" s="301"/>
      <c r="X43" s="301"/>
      <c r="Y43" s="301"/>
      <c r="Z43" s="301"/>
      <c r="AA43" s="301"/>
      <c r="AB43" s="301"/>
      <c r="AC43" s="301"/>
      <c r="AD43" s="302"/>
      <c r="AE43" s="97"/>
    </row>
    <row r="44" spans="1:41" ht="100.5" customHeight="1" x14ac:dyDescent="0.25">
      <c r="A44" s="506" t="s">
        <v>126</v>
      </c>
      <c r="B44" s="288">
        <v>0.06</v>
      </c>
      <c r="C44" s="102" t="s">
        <v>61</v>
      </c>
      <c r="D44" s="203">
        <v>8.3299999999999999E-2</v>
      </c>
      <c r="E44" s="203">
        <v>8.3299999999999999E-2</v>
      </c>
      <c r="F44" s="203">
        <v>8.3299999999999999E-2</v>
      </c>
      <c r="G44" s="203">
        <v>8.3299999999999999E-2</v>
      </c>
      <c r="H44" s="203">
        <v>8.3299999999999999E-2</v>
      </c>
      <c r="I44" s="203">
        <v>8.3299999999999999E-2</v>
      </c>
      <c r="J44" s="203">
        <v>8.3299999999999999E-2</v>
      </c>
      <c r="K44" s="203">
        <v>8.3299999999999999E-2</v>
      </c>
      <c r="L44" s="203">
        <v>8.3400000000000002E-2</v>
      </c>
      <c r="M44" s="203">
        <v>8.3400000000000002E-2</v>
      </c>
      <c r="N44" s="203">
        <v>8.3400000000000002E-2</v>
      </c>
      <c r="O44" s="203">
        <v>8.3400000000000002E-2</v>
      </c>
      <c r="P44" s="101">
        <f t="shared" si="0"/>
        <v>1</v>
      </c>
      <c r="Q44" s="290" t="s">
        <v>652</v>
      </c>
      <c r="R44" s="291"/>
      <c r="S44" s="291"/>
      <c r="T44" s="291"/>
      <c r="U44" s="291"/>
      <c r="V44" s="291"/>
      <c r="W44" s="291"/>
      <c r="X44" s="291"/>
      <c r="Y44" s="291"/>
      <c r="Z44" s="291"/>
      <c r="AA44" s="291"/>
      <c r="AB44" s="291"/>
      <c r="AC44" s="291"/>
      <c r="AD44" s="292"/>
      <c r="AE44" s="97"/>
    </row>
    <row r="45" spans="1:41" ht="100.5" customHeight="1" thickBot="1" x14ac:dyDescent="0.3">
      <c r="A45" s="555"/>
      <c r="B45" s="289"/>
      <c r="C45" s="91" t="s">
        <v>64</v>
      </c>
      <c r="D45" s="214">
        <v>8.3299999999999999E-2</v>
      </c>
      <c r="E45" s="214">
        <v>8.3299999999999999E-2</v>
      </c>
      <c r="F45" s="214">
        <v>8.3299999999999999E-2</v>
      </c>
      <c r="G45" s="214">
        <v>8.3299999999999999E-2</v>
      </c>
      <c r="H45" s="214">
        <v>8.3299999999999999E-2</v>
      </c>
      <c r="I45" s="214">
        <v>8.3000000000000004E-2</v>
      </c>
      <c r="J45" s="214">
        <v>8.3000000000000004E-2</v>
      </c>
      <c r="K45" s="214"/>
      <c r="L45" s="214"/>
      <c r="M45" s="214"/>
      <c r="N45" s="214"/>
      <c r="O45" s="214"/>
      <c r="P45" s="220">
        <f t="shared" si="0"/>
        <v>0.58250000000000002</v>
      </c>
      <c r="Q45" s="293"/>
      <c r="R45" s="294"/>
      <c r="S45" s="294"/>
      <c r="T45" s="294"/>
      <c r="U45" s="294"/>
      <c r="V45" s="294"/>
      <c r="W45" s="294"/>
      <c r="X45" s="294"/>
      <c r="Y45" s="294"/>
      <c r="Z45" s="294"/>
      <c r="AA45" s="294"/>
      <c r="AB45" s="294"/>
      <c r="AC45" s="294"/>
      <c r="AD45" s="295"/>
      <c r="AE45" s="97"/>
    </row>
  </sheetData>
  <mergeCells count="82">
    <mergeCell ref="A1:A4"/>
    <mergeCell ref="B1:AA1"/>
    <mergeCell ref="AB1:AD1"/>
    <mergeCell ref="B2:AA2"/>
    <mergeCell ref="AB2:AD2"/>
    <mergeCell ref="B3:AA4"/>
    <mergeCell ref="AB3:AD3"/>
    <mergeCell ref="A11:B13"/>
    <mergeCell ref="C11:AD13"/>
    <mergeCell ref="A7:B9"/>
    <mergeCell ref="C7:C9"/>
    <mergeCell ref="D7:H9"/>
    <mergeCell ref="I7:J9"/>
    <mergeCell ref="K7:L9"/>
    <mergeCell ref="M7:N7"/>
    <mergeCell ref="O7:P7"/>
    <mergeCell ref="M8:N8"/>
    <mergeCell ref="AA15:AD15"/>
    <mergeCell ref="O8:P8"/>
    <mergeCell ref="M9:N9"/>
    <mergeCell ref="O9:P9"/>
    <mergeCell ref="AB4:AD4"/>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U33:X33"/>
    <mergeCell ref="Y33:AA33"/>
    <mergeCell ref="AB33:AD33"/>
    <mergeCell ref="A34:A35"/>
    <mergeCell ref="B34:B35"/>
    <mergeCell ref="Q33:T33"/>
    <mergeCell ref="Q34:T35"/>
    <mergeCell ref="A36:A37"/>
    <mergeCell ref="B36:B37"/>
    <mergeCell ref="C36:P36"/>
    <mergeCell ref="Q36:AD36"/>
    <mergeCell ref="Q37:AD37"/>
    <mergeCell ref="U34:X35"/>
    <mergeCell ref="Y34:AA35"/>
    <mergeCell ref="AB34:AD35"/>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U34 Y34 AB34 Q34 Q38:AD45"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45"/>
  <sheetViews>
    <sheetView showGridLines="0" topLeftCell="A39" zoomScale="60" zoomScaleNormal="60" workbookViewId="0">
      <selection activeCell="Q42" sqref="Q42:AD4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7.140625" style="50" customWidth="1"/>
    <col min="16" max="18" width="18.140625" style="50" customWidth="1"/>
    <col min="19" max="19" width="19.285156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92"/>
      <c r="B1" s="395"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1</v>
      </c>
      <c r="AC1" s="399"/>
      <c r="AD1" s="400"/>
    </row>
    <row r="2" spans="1:30" ht="30.75" customHeight="1" thickBot="1" x14ac:dyDescent="0.3">
      <c r="A2" s="393"/>
      <c r="B2" s="395" t="s">
        <v>2</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3</v>
      </c>
      <c r="AC2" s="402"/>
      <c r="AD2" s="403"/>
    </row>
    <row r="3" spans="1:30" ht="24" customHeight="1" x14ac:dyDescent="0.25">
      <c r="A3" s="393"/>
      <c r="B3" s="338" t="s">
        <v>4</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401" t="s">
        <v>5</v>
      </c>
      <c r="AC3" s="402"/>
      <c r="AD3" s="403"/>
    </row>
    <row r="4" spans="1:30" ht="21.95" customHeight="1" thickBot="1" x14ac:dyDescent="0.3">
      <c r="A4" s="394"/>
      <c r="B4" s="408"/>
      <c r="C4" s="409"/>
      <c r="D4" s="409"/>
      <c r="E4" s="409"/>
      <c r="F4" s="409"/>
      <c r="G4" s="409"/>
      <c r="H4" s="409"/>
      <c r="I4" s="409"/>
      <c r="J4" s="409"/>
      <c r="K4" s="409"/>
      <c r="L4" s="409"/>
      <c r="M4" s="409"/>
      <c r="N4" s="409"/>
      <c r="O4" s="409"/>
      <c r="P4" s="409"/>
      <c r="Q4" s="409"/>
      <c r="R4" s="409"/>
      <c r="S4" s="409"/>
      <c r="T4" s="409"/>
      <c r="U4" s="409"/>
      <c r="V4" s="409"/>
      <c r="W4" s="409"/>
      <c r="X4" s="409"/>
      <c r="Y4" s="409"/>
      <c r="Z4" s="409"/>
      <c r="AA4" s="410"/>
      <c r="AB4" s="411" t="s">
        <v>6</v>
      </c>
      <c r="AC4" s="412"/>
      <c r="AD4" s="413"/>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2" t="s">
        <v>7</v>
      </c>
      <c r="B7" s="363"/>
      <c r="C7" s="368" t="s">
        <v>35</v>
      </c>
      <c r="D7" s="362" t="s">
        <v>9</v>
      </c>
      <c r="E7" s="414"/>
      <c r="F7" s="414"/>
      <c r="G7" s="414"/>
      <c r="H7" s="363"/>
      <c r="I7" s="417">
        <v>45146</v>
      </c>
      <c r="J7" s="418"/>
      <c r="K7" s="362" t="s">
        <v>10</v>
      </c>
      <c r="L7" s="363"/>
      <c r="M7" s="432" t="s">
        <v>11</v>
      </c>
      <c r="N7" s="433"/>
      <c r="O7" s="423"/>
      <c r="P7" s="424"/>
      <c r="Q7" s="54"/>
      <c r="R7" s="54"/>
      <c r="S7" s="54"/>
      <c r="T7" s="54"/>
      <c r="U7" s="54"/>
      <c r="V7" s="54"/>
      <c r="W7" s="54"/>
      <c r="X7" s="54"/>
      <c r="Y7" s="54"/>
      <c r="Z7" s="55"/>
      <c r="AA7" s="54"/>
      <c r="AB7" s="54"/>
      <c r="AC7" s="60"/>
      <c r="AD7" s="61"/>
    </row>
    <row r="8" spans="1:30" x14ac:dyDescent="0.25">
      <c r="A8" s="364"/>
      <c r="B8" s="365"/>
      <c r="C8" s="369"/>
      <c r="D8" s="364"/>
      <c r="E8" s="415"/>
      <c r="F8" s="415"/>
      <c r="G8" s="415"/>
      <c r="H8" s="365"/>
      <c r="I8" s="419"/>
      <c r="J8" s="420"/>
      <c r="K8" s="364"/>
      <c r="L8" s="365"/>
      <c r="M8" s="425" t="s">
        <v>12</v>
      </c>
      <c r="N8" s="426"/>
      <c r="O8" s="356"/>
      <c r="P8" s="357"/>
      <c r="Q8" s="54"/>
      <c r="R8" s="54"/>
      <c r="S8" s="54"/>
      <c r="T8" s="54"/>
      <c r="U8" s="54"/>
      <c r="V8" s="54"/>
      <c r="W8" s="54"/>
      <c r="X8" s="54"/>
      <c r="Y8" s="54"/>
      <c r="Z8" s="55"/>
      <c r="AA8" s="54"/>
      <c r="AB8" s="54"/>
      <c r="AC8" s="60"/>
      <c r="AD8" s="61"/>
    </row>
    <row r="9" spans="1:30" ht="15.75" thickBot="1" x14ac:dyDescent="0.3">
      <c r="A9" s="366"/>
      <c r="B9" s="367"/>
      <c r="C9" s="370"/>
      <c r="D9" s="366"/>
      <c r="E9" s="416"/>
      <c r="F9" s="416"/>
      <c r="G9" s="416"/>
      <c r="H9" s="367"/>
      <c r="I9" s="421"/>
      <c r="J9" s="422"/>
      <c r="K9" s="366"/>
      <c r="L9" s="367"/>
      <c r="M9" s="358" t="s">
        <v>13</v>
      </c>
      <c r="N9" s="359"/>
      <c r="O9" s="360" t="s">
        <v>14</v>
      </c>
      <c r="P9" s="36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62" t="s">
        <v>15</v>
      </c>
      <c r="B11" s="363"/>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64"/>
      <c r="B12" s="365"/>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66"/>
      <c r="B13" s="36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41" t="s">
        <v>17</v>
      </c>
      <c r="B15" s="342"/>
      <c r="C15" s="380" t="s">
        <v>18</v>
      </c>
      <c r="D15" s="381"/>
      <c r="E15" s="381"/>
      <c r="F15" s="381"/>
      <c r="G15" s="381"/>
      <c r="H15" s="381"/>
      <c r="I15" s="381"/>
      <c r="J15" s="381"/>
      <c r="K15" s="382"/>
      <c r="L15" s="348" t="s">
        <v>19</v>
      </c>
      <c r="M15" s="349"/>
      <c r="N15" s="349"/>
      <c r="O15" s="349"/>
      <c r="P15" s="349"/>
      <c r="Q15" s="350"/>
      <c r="R15" s="383" t="s">
        <v>20</v>
      </c>
      <c r="S15" s="384"/>
      <c r="T15" s="384"/>
      <c r="U15" s="384"/>
      <c r="V15" s="384"/>
      <c r="W15" s="384"/>
      <c r="X15" s="385"/>
      <c r="Y15" s="348" t="s">
        <v>21</v>
      </c>
      <c r="Z15" s="350"/>
      <c r="AA15" s="429" t="s">
        <v>22</v>
      </c>
      <c r="AB15" s="430"/>
      <c r="AC15" s="430"/>
      <c r="AD15" s="431"/>
    </row>
    <row r="16" spans="1:30" ht="9" customHeight="1" thickBot="1" x14ac:dyDescent="0.3">
      <c r="A16" s="59"/>
      <c r="B16" s="54"/>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73"/>
      <c r="AD16" s="74"/>
    </row>
    <row r="17" spans="1:41" s="76" customFormat="1" ht="37.5" customHeight="1" thickBot="1" x14ac:dyDescent="0.3">
      <c r="A17" s="341" t="s">
        <v>23</v>
      </c>
      <c r="B17" s="342"/>
      <c r="C17" s="343" t="s">
        <v>127</v>
      </c>
      <c r="D17" s="344"/>
      <c r="E17" s="344"/>
      <c r="F17" s="344"/>
      <c r="G17" s="344"/>
      <c r="H17" s="344"/>
      <c r="I17" s="344"/>
      <c r="J17" s="344"/>
      <c r="K17" s="344"/>
      <c r="L17" s="344"/>
      <c r="M17" s="344"/>
      <c r="N17" s="344"/>
      <c r="O17" s="344"/>
      <c r="P17" s="344"/>
      <c r="Q17" s="345"/>
      <c r="R17" s="348" t="s">
        <v>25</v>
      </c>
      <c r="S17" s="349"/>
      <c r="T17" s="349"/>
      <c r="U17" s="349"/>
      <c r="V17" s="350"/>
      <c r="W17" s="354">
        <v>1</v>
      </c>
      <c r="X17" s="355"/>
      <c r="Y17" s="349" t="s">
        <v>26</v>
      </c>
      <c r="Z17" s="349"/>
      <c r="AA17" s="349"/>
      <c r="AB17" s="350"/>
      <c r="AC17" s="346">
        <v>0.1</v>
      </c>
      <c r="AD17" s="34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48" t="s">
        <v>27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50"/>
      <c r="AE19" s="83"/>
      <c r="AF19" s="83"/>
    </row>
    <row r="20" spans="1:41" ht="32.1" customHeight="1" thickBot="1" x14ac:dyDescent="0.3">
      <c r="A20" s="82"/>
      <c r="B20" s="60"/>
      <c r="C20" s="351" t="s">
        <v>28</v>
      </c>
      <c r="D20" s="352"/>
      <c r="E20" s="352"/>
      <c r="F20" s="352"/>
      <c r="G20" s="352"/>
      <c r="H20" s="352"/>
      <c r="I20" s="352"/>
      <c r="J20" s="352"/>
      <c r="K20" s="352"/>
      <c r="L20" s="352"/>
      <c r="M20" s="352"/>
      <c r="N20" s="352"/>
      <c r="O20" s="352"/>
      <c r="P20" s="353"/>
      <c r="Q20" s="434" t="s">
        <v>29</v>
      </c>
      <c r="R20" s="435"/>
      <c r="S20" s="435"/>
      <c r="T20" s="435"/>
      <c r="U20" s="435"/>
      <c r="V20" s="435"/>
      <c r="W20" s="435"/>
      <c r="X20" s="435"/>
      <c r="Y20" s="435"/>
      <c r="Z20" s="435"/>
      <c r="AA20" s="435"/>
      <c r="AB20" s="435"/>
      <c r="AC20" s="435"/>
      <c r="AD20" s="43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04" t="s">
        <v>43</v>
      </c>
      <c r="B22" s="309"/>
      <c r="C22" s="179">
        <v>100659479</v>
      </c>
      <c r="D22" s="178"/>
      <c r="E22" s="178"/>
      <c r="F22" s="178"/>
      <c r="G22" s="178"/>
      <c r="H22" s="178"/>
      <c r="I22" s="178"/>
      <c r="J22" s="178"/>
      <c r="K22" s="178"/>
      <c r="L22" s="178"/>
      <c r="M22" s="178"/>
      <c r="N22" s="178"/>
      <c r="O22" s="178">
        <f>SUM(C22:N22)</f>
        <v>100659479</v>
      </c>
      <c r="P22" s="180"/>
      <c r="Q22" s="179">
        <v>81213000</v>
      </c>
      <c r="R22" s="178">
        <v>445189000</v>
      </c>
      <c r="S22" s="178">
        <v>1955804524</v>
      </c>
      <c r="T22" s="178"/>
      <c r="U22" s="178">
        <v>472090960</v>
      </c>
      <c r="V22" s="178"/>
      <c r="W22" s="178"/>
      <c r="X22" s="178"/>
      <c r="Y22" s="178"/>
      <c r="Z22" s="178"/>
      <c r="AA22" s="178"/>
      <c r="AB22" s="178"/>
      <c r="AC22" s="178">
        <f>SUM(Q22:AB22)</f>
        <v>2954297484</v>
      </c>
      <c r="AD22" s="184"/>
      <c r="AE22" s="3"/>
      <c r="AF22" s="3"/>
    </row>
    <row r="23" spans="1:41" ht="32.1" customHeight="1" x14ac:dyDescent="0.25">
      <c r="A23" s="305" t="s">
        <v>44</v>
      </c>
      <c r="B23" s="312"/>
      <c r="C23" s="175">
        <f>+C22</f>
        <v>100659479</v>
      </c>
      <c r="D23" s="174"/>
      <c r="E23" s="174"/>
      <c r="F23" s="174">
        <v>0</v>
      </c>
      <c r="G23" s="174"/>
      <c r="H23" s="174"/>
      <c r="I23" s="174"/>
      <c r="J23" s="174"/>
      <c r="K23" s="174"/>
      <c r="L23" s="174"/>
      <c r="M23" s="174"/>
      <c r="N23" s="174"/>
      <c r="O23" s="174">
        <f>SUM(C23:N23)</f>
        <v>100659479</v>
      </c>
      <c r="P23" s="182">
        <f>+O23/O22</f>
        <v>1</v>
      </c>
      <c r="Q23" s="175">
        <v>283755242</v>
      </c>
      <c r="R23" s="174">
        <v>229097000</v>
      </c>
      <c r="S23" s="174">
        <v>275013560</v>
      </c>
      <c r="T23" s="174">
        <v>675387134</v>
      </c>
      <c r="U23" s="174">
        <v>471700800</v>
      </c>
      <c r="V23" s="174">
        <v>582876682</v>
      </c>
      <c r="W23" s="174">
        <v>42327900</v>
      </c>
      <c r="X23" s="174"/>
      <c r="Y23" s="174"/>
      <c r="Z23" s="174"/>
      <c r="AA23" s="174"/>
      <c r="AB23" s="174"/>
      <c r="AC23" s="237">
        <f>SUM(Q23:AB23)</f>
        <v>2560158318</v>
      </c>
      <c r="AD23" s="182">
        <f>+AC23/AC22</f>
        <v>0.86658785442745889</v>
      </c>
      <c r="AE23" s="3"/>
      <c r="AF23" s="3"/>
    </row>
    <row r="24" spans="1:41" ht="32.1" customHeight="1" x14ac:dyDescent="0.25">
      <c r="A24" s="305" t="s">
        <v>45</v>
      </c>
      <c r="B24" s="312"/>
      <c r="C24" s="175">
        <v>69980614</v>
      </c>
      <c r="D24" s="174">
        <v>18548898</v>
      </c>
      <c r="E24" s="174">
        <v>12129967</v>
      </c>
      <c r="F24" s="174"/>
      <c r="G24" s="174"/>
      <c r="H24" s="174"/>
      <c r="I24" s="174"/>
      <c r="J24" s="174"/>
      <c r="K24" s="174"/>
      <c r="L24" s="174"/>
      <c r="M24" s="174"/>
      <c r="N24" s="174"/>
      <c r="O24" s="174">
        <f>SUM(C24:N24)</f>
        <v>100659479</v>
      </c>
      <c r="P24" s="180"/>
      <c r="Q24" s="175"/>
      <c r="R24" s="174">
        <v>3531000</v>
      </c>
      <c r="S24" s="174">
        <v>136068000</v>
      </c>
      <c r="T24" s="174">
        <v>280282000</v>
      </c>
      <c r="U24" s="174">
        <v>317536620</v>
      </c>
      <c r="V24" s="174">
        <v>317536620</v>
      </c>
      <c r="W24" s="174">
        <v>317536620</v>
      </c>
      <c r="X24" s="174">
        <v>225492453</v>
      </c>
      <c r="Y24" s="174">
        <v>225492453</v>
      </c>
      <c r="Z24" s="174">
        <v>225492453</v>
      </c>
      <c r="AA24" s="174">
        <v>225492452.59999999</v>
      </c>
      <c r="AB24" s="174">
        <v>679836812.60000002</v>
      </c>
      <c r="AC24" s="237">
        <f>SUM(Q24:AB24)</f>
        <v>2954297484.1999998</v>
      </c>
      <c r="AD24" s="182"/>
      <c r="AE24" s="3"/>
      <c r="AF24" s="3"/>
    </row>
    <row r="25" spans="1:41" ht="32.1" customHeight="1" thickBot="1" x14ac:dyDescent="0.3">
      <c r="A25" s="427" t="s">
        <v>46</v>
      </c>
      <c r="B25" s="428"/>
      <c r="C25" s="176">
        <v>72667247</v>
      </c>
      <c r="D25" s="177">
        <v>27992232</v>
      </c>
      <c r="E25" s="177">
        <v>0</v>
      </c>
      <c r="F25" s="177">
        <v>0</v>
      </c>
      <c r="G25" s="177"/>
      <c r="H25" s="177"/>
      <c r="I25" s="177"/>
      <c r="J25" s="177"/>
      <c r="K25" s="177"/>
      <c r="L25" s="177"/>
      <c r="M25" s="177"/>
      <c r="N25" s="177"/>
      <c r="O25" s="177">
        <f>SUM(C25:N25)</f>
        <v>100659479</v>
      </c>
      <c r="P25" s="181">
        <f>+O25/O24</f>
        <v>1</v>
      </c>
      <c r="Q25" s="176">
        <v>0</v>
      </c>
      <c r="R25" s="177">
        <v>235400</v>
      </c>
      <c r="S25" s="177">
        <v>102463080</v>
      </c>
      <c r="T25" s="177">
        <v>36335000</v>
      </c>
      <c r="U25" s="177">
        <v>236225126</v>
      </c>
      <c r="V25" s="177">
        <v>198401062.33333302</v>
      </c>
      <c r="W25" s="177">
        <v>192673600</v>
      </c>
      <c r="X25" s="177"/>
      <c r="Y25" s="177"/>
      <c r="Z25" s="177"/>
      <c r="AA25" s="177"/>
      <c r="AB25" s="177"/>
      <c r="AC25" s="177">
        <f>SUM(Q25:AB25)</f>
        <v>766333268.33333302</v>
      </c>
      <c r="AD25" s="183">
        <f>+AC25/AC24</f>
        <v>0.25939610768102789</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86" t="s">
        <v>48</v>
      </c>
      <c r="B28" s="388" t="s">
        <v>49</v>
      </c>
      <c r="C28" s="389"/>
      <c r="D28" s="312" t="s">
        <v>50</v>
      </c>
      <c r="E28" s="313"/>
      <c r="F28" s="313"/>
      <c r="G28" s="313"/>
      <c r="H28" s="313"/>
      <c r="I28" s="313"/>
      <c r="J28" s="313"/>
      <c r="K28" s="313"/>
      <c r="L28" s="313"/>
      <c r="M28" s="313"/>
      <c r="N28" s="313"/>
      <c r="O28" s="315"/>
      <c r="P28" s="335" t="s">
        <v>41</v>
      </c>
      <c r="Q28" s="335" t="s">
        <v>51</v>
      </c>
      <c r="R28" s="335"/>
      <c r="S28" s="335"/>
      <c r="T28" s="335"/>
      <c r="U28" s="335"/>
      <c r="V28" s="335"/>
      <c r="W28" s="335"/>
      <c r="X28" s="335"/>
      <c r="Y28" s="335"/>
      <c r="Z28" s="335"/>
      <c r="AA28" s="335"/>
      <c r="AB28" s="335"/>
      <c r="AC28" s="335"/>
      <c r="AD28" s="337"/>
    </row>
    <row r="29" spans="1:41" ht="27" customHeight="1" x14ac:dyDescent="0.25">
      <c r="A29" s="387"/>
      <c r="B29" s="390"/>
      <c r="C29" s="391"/>
      <c r="D29" s="88" t="s">
        <v>30</v>
      </c>
      <c r="E29" s="88" t="s">
        <v>31</v>
      </c>
      <c r="F29" s="88" t="s">
        <v>32</v>
      </c>
      <c r="G29" s="88" t="s">
        <v>33</v>
      </c>
      <c r="H29" s="88" t="s">
        <v>8</v>
      </c>
      <c r="I29" s="88" t="s">
        <v>34</v>
      </c>
      <c r="J29" s="88" t="s">
        <v>35</v>
      </c>
      <c r="K29" s="88" t="s">
        <v>36</v>
      </c>
      <c r="L29" s="88" t="s">
        <v>37</v>
      </c>
      <c r="M29" s="88" t="s">
        <v>38</v>
      </c>
      <c r="N29" s="88" t="s">
        <v>39</v>
      </c>
      <c r="O29" s="88" t="s">
        <v>40</v>
      </c>
      <c r="P29" s="315"/>
      <c r="Q29" s="335"/>
      <c r="R29" s="335"/>
      <c r="S29" s="335"/>
      <c r="T29" s="335"/>
      <c r="U29" s="335"/>
      <c r="V29" s="335"/>
      <c r="W29" s="335"/>
      <c r="X29" s="335"/>
      <c r="Y29" s="335"/>
      <c r="Z29" s="335"/>
      <c r="AA29" s="335"/>
      <c r="AB29" s="335"/>
      <c r="AC29" s="335"/>
      <c r="AD29" s="337"/>
    </row>
    <row r="30" spans="1:41" ht="42" customHeight="1" thickBot="1" x14ac:dyDescent="0.3">
      <c r="A30" s="85" t="s">
        <v>127</v>
      </c>
      <c r="B30" s="331"/>
      <c r="C30" s="332"/>
      <c r="D30" s="89"/>
      <c r="E30" s="89"/>
      <c r="F30" s="89"/>
      <c r="G30" s="89"/>
      <c r="H30" s="89"/>
      <c r="I30" s="89"/>
      <c r="J30" s="89"/>
      <c r="K30" s="89"/>
      <c r="L30" s="89"/>
      <c r="M30" s="89"/>
      <c r="N30" s="89"/>
      <c r="O30" s="89"/>
      <c r="P30" s="86">
        <f>SUM(D30:O30)</f>
        <v>0</v>
      </c>
      <c r="Q30" s="333"/>
      <c r="R30" s="333"/>
      <c r="S30" s="333"/>
      <c r="T30" s="333"/>
      <c r="U30" s="333"/>
      <c r="V30" s="333"/>
      <c r="W30" s="333"/>
      <c r="X30" s="333"/>
      <c r="Y30" s="333"/>
      <c r="Z30" s="333"/>
      <c r="AA30" s="333"/>
      <c r="AB30" s="333"/>
      <c r="AC30" s="333"/>
      <c r="AD30" s="334"/>
    </row>
    <row r="31" spans="1:41" ht="45" customHeight="1" x14ac:dyDescent="0.25">
      <c r="A31" s="338" t="s">
        <v>52</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05" t="s">
        <v>53</v>
      </c>
      <c r="B32" s="335" t="s">
        <v>54</v>
      </c>
      <c r="C32" s="335" t="s">
        <v>49</v>
      </c>
      <c r="D32" s="335" t="s">
        <v>55</v>
      </c>
      <c r="E32" s="335"/>
      <c r="F32" s="335"/>
      <c r="G32" s="335"/>
      <c r="H32" s="335"/>
      <c r="I32" s="335"/>
      <c r="J32" s="335"/>
      <c r="K32" s="335"/>
      <c r="L32" s="335"/>
      <c r="M32" s="335"/>
      <c r="N32" s="335"/>
      <c r="O32" s="335"/>
      <c r="P32" s="335"/>
      <c r="Q32" s="335" t="s">
        <v>56</v>
      </c>
      <c r="R32" s="335"/>
      <c r="S32" s="335"/>
      <c r="T32" s="335"/>
      <c r="U32" s="335"/>
      <c r="V32" s="335"/>
      <c r="W32" s="335"/>
      <c r="X32" s="335"/>
      <c r="Y32" s="335"/>
      <c r="Z32" s="335"/>
      <c r="AA32" s="335"/>
      <c r="AB32" s="335"/>
      <c r="AC32" s="335"/>
      <c r="AD32" s="337"/>
      <c r="AG32" s="87"/>
      <c r="AH32" s="87"/>
      <c r="AI32" s="87"/>
      <c r="AJ32" s="87"/>
      <c r="AK32" s="87"/>
      <c r="AL32" s="87"/>
      <c r="AM32" s="87"/>
      <c r="AN32" s="87"/>
      <c r="AO32" s="87"/>
    </row>
    <row r="33" spans="1:41" ht="27" customHeight="1" x14ac:dyDescent="0.25">
      <c r="A33" s="305"/>
      <c r="B33" s="335"/>
      <c r="C33" s="33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312" t="s">
        <v>57</v>
      </c>
      <c r="R33" s="313"/>
      <c r="S33" s="313"/>
      <c r="T33" s="315"/>
      <c r="U33" s="312" t="s">
        <v>58</v>
      </c>
      <c r="V33" s="313"/>
      <c r="W33" s="313"/>
      <c r="X33" s="315"/>
      <c r="Y33" s="312" t="s">
        <v>59</v>
      </c>
      <c r="Z33" s="313"/>
      <c r="AA33" s="315"/>
      <c r="AB33" s="312" t="s">
        <v>60</v>
      </c>
      <c r="AC33" s="313"/>
      <c r="AD33" s="314"/>
      <c r="AG33" s="87"/>
      <c r="AH33" s="87"/>
      <c r="AI33" s="87"/>
      <c r="AJ33" s="87"/>
      <c r="AK33" s="87"/>
      <c r="AL33" s="87"/>
      <c r="AM33" s="87"/>
      <c r="AN33" s="87"/>
      <c r="AO33" s="87"/>
    </row>
    <row r="34" spans="1:41" ht="216.75" customHeight="1" x14ac:dyDescent="0.25">
      <c r="A34" s="316" t="s">
        <v>127</v>
      </c>
      <c r="B34" s="318">
        <v>0.1</v>
      </c>
      <c r="C34" s="90" t="s">
        <v>61</v>
      </c>
      <c r="D34" s="89">
        <v>1</v>
      </c>
      <c r="E34" s="89">
        <v>1</v>
      </c>
      <c r="F34" s="89">
        <v>1</v>
      </c>
      <c r="G34" s="89">
        <v>1</v>
      </c>
      <c r="H34" s="89">
        <v>1</v>
      </c>
      <c r="I34" s="89">
        <v>1</v>
      </c>
      <c r="J34" s="89">
        <v>1</v>
      </c>
      <c r="K34" s="89">
        <v>1</v>
      </c>
      <c r="L34" s="89">
        <v>1</v>
      </c>
      <c r="M34" s="89">
        <v>1</v>
      </c>
      <c r="N34" s="89">
        <v>1</v>
      </c>
      <c r="O34" s="89">
        <v>1</v>
      </c>
      <c r="P34" s="202">
        <v>1</v>
      </c>
      <c r="Q34" s="563" t="s">
        <v>769</v>
      </c>
      <c r="R34" s="563"/>
      <c r="S34" s="563"/>
      <c r="T34" s="563"/>
      <c r="U34" s="563" t="s">
        <v>766</v>
      </c>
      <c r="V34" s="563"/>
      <c r="W34" s="563"/>
      <c r="X34" s="563"/>
      <c r="Y34" s="563" t="s">
        <v>749</v>
      </c>
      <c r="Z34" s="563"/>
      <c r="AA34" s="563"/>
      <c r="AB34" s="564" t="s">
        <v>128</v>
      </c>
      <c r="AC34" s="564"/>
      <c r="AD34" s="564"/>
      <c r="AG34" s="87"/>
      <c r="AH34" s="87"/>
      <c r="AI34" s="87"/>
      <c r="AJ34" s="87"/>
      <c r="AK34" s="87"/>
      <c r="AL34" s="87"/>
      <c r="AM34" s="87"/>
      <c r="AN34" s="87"/>
      <c r="AO34" s="87"/>
    </row>
    <row r="35" spans="1:41" ht="216.75" customHeight="1" thickBot="1" x14ac:dyDescent="0.3">
      <c r="A35" s="317"/>
      <c r="B35" s="319"/>
      <c r="C35" s="91" t="s">
        <v>64</v>
      </c>
      <c r="D35" s="223">
        <v>0</v>
      </c>
      <c r="E35" s="223">
        <v>1</v>
      </c>
      <c r="F35" s="223">
        <v>1</v>
      </c>
      <c r="G35" s="223">
        <v>1</v>
      </c>
      <c r="H35" s="223">
        <v>1</v>
      </c>
      <c r="I35" s="223">
        <v>1</v>
      </c>
      <c r="J35" s="223">
        <v>1</v>
      </c>
      <c r="K35" s="223"/>
      <c r="L35" s="223"/>
      <c r="M35" s="223"/>
      <c r="N35" s="223"/>
      <c r="O35" s="223"/>
      <c r="P35" s="224">
        <f>MAX(D35:O35)</f>
        <v>1</v>
      </c>
      <c r="Q35" s="563"/>
      <c r="R35" s="563"/>
      <c r="S35" s="563"/>
      <c r="T35" s="563"/>
      <c r="U35" s="563"/>
      <c r="V35" s="563"/>
      <c r="W35" s="563"/>
      <c r="X35" s="563"/>
      <c r="Y35" s="563"/>
      <c r="Z35" s="563"/>
      <c r="AA35" s="563"/>
      <c r="AB35" s="564"/>
      <c r="AC35" s="564"/>
      <c r="AD35" s="564"/>
      <c r="AE35" s="49"/>
      <c r="AG35" s="87"/>
      <c r="AH35" s="87"/>
      <c r="AI35" s="87"/>
      <c r="AJ35" s="87"/>
      <c r="AK35" s="87"/>
      <c r="AL35" s="87"/>
      <c r="AM35" s="87"/>
      <c r="AN35" s="87"/>
      <c r="AO35" s="87"/>
    </row>
    <row r="36" spans="1:41" ht="60" customHeight="1" x14ac:dyDescent="0.25">
      <c r="A36" s="304" t="s">
        <v>65</v>
      </c>
      <c r="B36" s="306" t="s">
        <v>66</v>
      </c>
      <c r="C36" s="308" t="s">
        <v>67</v>
      </c>
      <c r="D36" s="308"/>
      <c r="E36" s="308"/>
      <c r="F36" s="308"/>
      <c r="G36" s="308"/>
      <c r="H36" s="308"/>
      <c r="I36" s="308"/>
      <c r="J36" s="308"/>
      <c r="K36" s="308"/>
      <c r="L36" s="308"/>
      <c r="M36" s="308"/>
      <c r="N36" s="308"/>
      <c r="O36" s="308"/>
      <c r="P36" s="308"/>
      <c r="Q36" s="309" t="s">
        <v>68</v>
      </c>
      <c r="R36" s="310"/>
      <c r="S36" s="310"/>
      <c r="T36" s="310"/>
      <c r="U36" s="310"/>
      <c r="V36" s="310"/>
      <c r="W36" s="310"/>
      <c r="X36" s="310"/>
      <c r="Y36" s="310"/>
      <c r="Z36" s="310"/>
      <c r="AA36" s="310"/>
      <c r="AB36" s="310"/>
      <c r="AC36" s="310"/>
      <c r="AD36" s="311"/>
      <c r="AG36" s="87"/>
      <c r="AH36" s="87"/>
      <c r="AI36" s="87"/>
      <c r="AJ36" s="87"/>
      <c r="AK36" s="87"/>
      <c r="AL36" s="87"/>
      <c r="AM36" s="87"/>
      <c r="AN36" s="87"/>
      <c r="AO36" s="87"/>
    </row>
    <row r="37" spans="1:41" ht="26.1" customHeight="1" x14ac:dyDescent="0.25">
      <c r="A37" s="305"/>
      <c r="B37" s="307"/>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12" t="s">
        <v>83</v>
      </c>
      <c r="R37" s="313"/>
      <c r="S37" s="313"/>
      <c r="T37" s="313"/>
      <c r="U37" s="313"/>
      <c r="V37" s="313"/>
      <c r="W37" s="313"/>
      <c r="X37" s="313"/>
      <c r="Y37" s="313"/>
      <c r="Z37" s="313"/>
      <c r="AA37" s="313"/>
      <c r="AB37" s="313"/>
      <c r="AC37" s="313"/>
      <c r="AD37" s="314"/>
      <c r="AG37" s="94"/>
      <c r="AH37" s="94"/>
      <c r="AI37" s="94"/>
      <c r="AJ37" s="94"/>
      <c r="AK37" s="94"/>
      <c r="AL37" s="94"/>
      <c r="AM37" s="94"/>
      <c r="AN37" s="94"/>
      <c r="AO37" s="94"/>
    </row>
    <row r="38" spans="1:41" ht="245.25" customHeight="1" x14ac:dyDescent="0.25">
      <c r="A38" s="296" t="s">
        <v>129</v>
      </c>
      <c r="B38" s="298">
        <v>0.02</v>
      </c>
      <c r="C38" s="90" t="s">
        <v>61</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5" si="0">SUM(D38:O38)</f>
        <v>0.99999999999999978</v>
      </c>
      <c r="Q38" s="556" t="s">
        <v>721</v>
      </c>
      <c r="R38" s="557"/>
      <c r="S38" s="557"/>
      <c r="T38" s="557"/>
      <c r="U38" s="557"/>
      <c r="V38" s="557"/>
      <c r="W38" s="557"/>
      <c r="X38" s="557"/>
      <c r="Y38" s="557"/>
      <c r="Z38" s="557"/>
      <c r="AA38" s="557"/>
      <c r="AB38" s="557"/>
      <c r="AC38" s="557"/>
      <c r="AD38" s="558"/>
      <c r="AE38" s="97"/>
      <c r="AG38" s="98"/>
      <c r="AH38" s="98"/>
      <c r="AI38" s="98"/>
      <c r="AJ38" s="98"/>
      <c r="AK38" s="98"/>
      <c r="AL38" s="98"/>
      <c r="AM38" s="98"/>
      <c r="AN38" s="98"/>
      <c r="AO38" s="98"/>
    </row>
    <row r="39" spans="1:41" ht="255" customHeight="1" x14ac:dyDescent="0.25">
      <c r="A39" s="297"/>
      <c r="B39" s="299"/>
      <c r="C39" s="99" t="s">
        <v>64</v>
      </c>
      <c r="D39" s="212">
        <v>0</v>
      </c>
      <c r="E39" s="212">
        <v>9.0999999999999998E-2</v>
      </c>
      <c r="F39" s="212">
        <v>9.0999999999999998E-2</v>
      </c>
      <c r="G39" s="212">
        <v>9.0999999999999998E-2</v>
      </c>
      <c r="H39" s="212">
        <v>9.0999999999999998E-2</v>
      </c>
      <c r="I39" s="212">
        <v>9.0999999999999998E-2</v>
      </c>
      <c r="J39" s="212">
        <v>9.0999999999999998E-2</v>
      </c>
      <c r="K39" s="212"/>
      <c r="L39" s="212"/>
      <c r="M39" s="212"/>
      <c r="N39" s="212"/>
      <c r="O39" s="212"/>
      <c r="P39" s="219">
        <f t="shared" si="0"/>
        <v>0.54599999999999993</v>
      </c>
      <c r="Q39" s="556"/>
      <c r="R39" s="557"/>
      <c r="S39" s="557"/>
      <c r="T39" s="557"/>
      <c r="U39" s="557"/>
      <c r="V39" s="557"/>
      <c r="W39" s="557"/>
      <c r="X39" s="557"/>
      <c r="Y39" s="557"/>
      <c r="Z39" s="557"/>
      <c r="AA39" s="557"/>
      <c r="AB39" s="557"/>
      <c r="AC39" s="557"/>
      <c r="AD39" s="558"/>
      <c r="AE39" s="97"/>
    </row>
    <row r="40" spans="1:41" ht="129.75" customHeight="1" x14ac:dyDescent="0.25">
      <c r="A40" s="297" t="s">
        <v>130</v>
      </c>
      <c r="B40" s="288">
        <v>0.03</v>
      </c>
      <c r="C40" s="102" t="s">
        <v>61</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560" t="s">
        <v>747</v>
      </c>
      <c r="R40" s="561"/>
      <c r="S40" s="561"/>
      <c r="T40" s="561"/>
      <c r="U40" s="561"/>
      <c r="V40" s="561"/>
      <c r="W40" s="561"/>
      <c r="X40" s="561"/>
      <c r="Y40" s="561"/>
      <c r="Z40" s="561"/>
      <c r="AA40" s="561"/>
      <c r="AB40" s="561"/>
      <c r="AC40" s="561"/>
      <c r="AD40" s="562"/>
      <c r="AE40" s="97"/>
    </row>
    <row r="41" spans="1:41" ht="206.45" customHeight="1" x14ac:dyDescent="0.25">
      <c r="A41" s="297"/>
      <c r="B41" s="299"/>
      <c r="C41" s="99" t="s">
        <v>64</v>
      </c>
      <c r="D41" s="212">
        <v>0</v>
      </c>
      <c r="E41" s="212">
        <v>9.0999999999999998E-2</v>
      </c>
      <c r="F41" s="212">
        <v>9.0999999999999998E-2</v>
      </c>
      <c r="G41" s="212">
        <v>9.0999999999999998E-2</v>
      </c>
      <c r="H41" s="212">
        <v>9.0999999999999998E-2</v>
      </c>
      <c r="I41" s="212">
        <v>9.0999999999999998E-2</v>
      </c>
      <c r="J41" s="212">
        <v>9.0999999999999998E-2</v>
      </c>
      <c r="K41" s="212"/>
      <c r="L41" s="212"/>
      <c r="M41" s="212"/>
      <c r="N41" s="212"/>
      <c r="O41" s="212"/>
      <c r="P41" s="219">
        <f t="shared" si="0"/>
        <v>0.54599999999999993</v>
      </c>
      <c r="Q41" s="560"/>
      <c r="R41" s="561"/>
      <c r="S41" s="561"/>
      <c r="T41" s="561"/>
      <c r="U41" s="561"/>
      <c r="V41" s="561"/>
      <c r="W41" s="561"/>
      <c r="X41" s="561"/>
      <c r="Y41" s="561"/>
      <c r="Z41" s="561"/>
      <c r="AA41" s="561"/>
      <c r="AB41" s="561"/>
      <c r="AC41" s="561"/>
      <c r="AD41" s="562"/>
      <c r="AE41" s="97"/>
    </row>
    <row r="42" spans="1:41" ht="108.75" customHeight="1" x14ac:dyDescent="0.25">
      <c r="A42" s="286" t="s">
        <v>131</v>
      </c>
      <c r="B42" s="288">
        <v>0.02</v>
      </c>
      <c r="C42" s="102" t="s">
        <v>61</v>
      </c>
      <c r="D42" s="203">
        <v>0</v>
      </c>
      <c r="E42" s="203">
        <v>0</v>
      </c>
      <c r="F42" s="203">
        <v>0</v>
      </c>
      <c r="G42" s="203">
        <v>0.111</v>
      </c>
      <c r="H42" s="203">
        <v>0.111</v>
      </c>
      <c r="I42" s="203">
        <v>0.111</v>
      </c>
      <c r="J42" s="203">
        <v>0.111</v>
      </c>
      <c r="K42" s="203">
        <v>0.111</v>
      </c>
      <c r="L42" s="203">
        <v>0.111</v>
      </c>
      <c r="M42" s="203">
        <v>0.111</v>
      </c>
      <c r="N42" s="203">
        <v>0.111</v>
      </c>
      <c r="O42" s="203">
        <v>0.112</v>
      </c>
      <c r="P42" s="101">
        <f>SUM(D42:O42)</f>
        <v>1</v>
      </c>
      <c r="Q42" s="300" t="s">
        <v>768</v>
      </c>
      <c r="R42" s="301"/>
      <c r="S42" s="301"/>
      <c r="T42" s="301"/>
      <c r="U42" s="301"/>
      <c r="V42" s="301"/>
      <c r="W42" s="301"/>
      <c r="X42" s="301"/>
      <c r="Y42" s="301"/>
      <c r="Z42" s="301"/>
      <c r="AA42" s="301"/>
      <c r="AB42" s="301"/>
      <c r="AC42" s="301"/>
      <c r="AD42" s="302"/>
      <c r="AE42" s="97"/>
    </row>
    <row r="43" spans="1:41" ht="108.75" customHeight="1" x14ac:dyDescent="0.25">
      <c r="A43" s="296"/>
      <c r="B43" s="299"/>
      <c r="C43" s="99" t="s">
        <v>64</v>
      </c>
      <c r="D43" s="212">
        <v>0</v>
      </c>
      <c r="E43" s="212">
        <v>0</v>
      </c>
      <c r="F43" s="212">
        <v>0</v>
      </c>
      <c r="G43" s="212">
        <v>0.111</v>
      </c>
      <c r="H43" s="212">
        <v>0.111</v>
      </c>
      <c r="I43" s="212">
        <v>0.111</v>
      </c>
      <c r="J43" s="212">
        <v>0.111</v>
      </c>
      <c r="K43" s="212"/>
      <c r="L43" s="212"/>
      <c r="M43" s="212"/>
      <c r="N43" s="212"/>
      <c r="O43" s="212"/>
      <c r="P43" s="219">
        <f t="shared" si="0"/>
        <v>0.44400000000000001</v>
      </c>
      <c r="Q43" s="300"/>
      <c r="R43" s="301"/>
      <c r="S43" s="301"/>
      <c r="T43" s="301"/>
      <c r="U43" s="301"/>
      <c r="V43" s="301"/>
      <c r="W43" s="301"/>
      <c r="X43" s="301"/>
      <c r="Y43" s="301"/>
      <c r="Z43" s="301"/>
      <c r="AA43" s="301"/>
      <c r="AB43" s="301"/>
      <c r="AC43" s="301"/>
      <c r="AD43" s="302"/>
      <c r="AE43" s="97"/>
    </row>
    <row r="44" spans="1:41" ht="69.75" customHeight="1" x14ac:dyDescent="0.25">
      <c r="A44" s="286" t="s">
        <v>132</v>
      </c>
      <c r="B44" s="288">
        <v>0.03</v>
      </c>
      <c r="C44" s="102" t="s">
        <v>61</v>
      </c>
      <c r="D44" s="203">
        <v>0</v>
      </c>
      <c r="E44" s="203">
        <v>0</v>
      </c>
      <c r="F44" s="203">
        <v>0</v>
      </c>
      <c r="G44" s="203">
        <v>0.111</v>
      </c>
      <c r="H44" s="203">
        <v>0.111</v>
      </c>
      <c r="I44" s="203">
        <v>0.111</v>
      </c>
      <c r="J44" s="203">
        <v>0.111</v>
      </c>
      <c r="K44" s="203">
        <v>0.111</v>
      </c>
      <c r="L44" s="203">
        <v>0.111</v>
      </c>
      <c r="M44" s="203">
        <v>0.111</v>
      </c>
      <c r="N44" s="203">
        <v>0.111</v>
      </c>
      <c r="O44" s="203">
        <v>0.112</v>
      </c>
      <c r="P44" s="101">
        <f t="shared" si="0"/>
        <v>1</v>
      </c>
      <c r="Q44" s="290" t="s">
        <v>717</v>
      </c>
      <c r="R44" s="291"/>
      <c r="S44" s="291"/>
      <c r="T44" s="291"/>
      <c r="U44" s="291"/>
      <c r="V44" s="291"/>
      <c r="W44" s="291"/>
      <c r="X44" s="291"/>
      <c r="Y44" s="291"/>
      <c r="Z44" s="291"/>
      <c r="AA44" s="291"/>
      <c r="AB44" s="291"/>
      <c r="AC44" s="291"/>
      <c r="AD44" s="292"/>
      <c r="AE44" s="97"/>
    </row>
    <row r="45" spans="1:41" ht="93.6" customHeight="1" thickBot="1" x14ac:dyDescent="0.3">
      <c r="A45" s="559"/>
      <c r="B45" s="289"/>
      <c r="C45" s="91" t="s">
        <v>64</v>
      </c>
      <c r="D45" s="214">
        <v>0</v>
      </c>
      <c r="E45" s="214">
        <v>0</v>
      </c>
      <c r="F45" s="214">
        <v>0</v>
      </c>
      <c r="G45" s="214">
        <v>0.111</v>
      </c>
      <c r="H45" s="214">
        <v>0.111</v>
      </c>
      <c r="I45" s="214">
        <v>0.111</v>
      </c>
      <c r="J45" s="214">
        <v>0.111</v>
      </c>
      <c r="K45" s="214"/>
      <c r="L45" s="214"/>
      <c r="M45" s="214"/>
      <c r="N45" s="214"/>
      <c r="O45" s="214"/>
      <c r="P45" s="220">
        <f t="shared" si="0"/>
        <v>0.44400000000000001</v>
      </c>
      <c r="Q45" s="293"/>
      <c r="R45" s="294"/>
      <c r="S45" s="294"/>
      <c r="T45" s="294"/>
      <c r="U45" s="294"/>
      <c r="V45" s="294"/>
      <c r="W45" s="294"/>
      <c r="X45" s="294"/>
      <c r="Y45" s="294"/>
      <c r="Z45" s="294"/>
      <c r="AA45" s="294"/>
      <c r="AB45" s="294"/>
      <c r="AC45" s="294"/>
      <c r="AD45" s="295"/>
      <c r="AE45" s="97"/>
    </row>
  </sheetData>
  <mergeCells count="82">
    <mergeCell ref="A1:A4"/>
    <mergeCell ref="B1:AA1"/>
    <mergeCell ref="AB1:AD1"/>
    <mergeCell ref="B2:AA2"/>
    <mergeCell ref="AB2:AD2"/>
    <mergeCell ref="B3:AA4"/>
    <mergeCell ref="AB3:AD3"/>
    <mergeCell ref="A11:B13"/>
    <mergeCell ref="C11:AD13"/>
    <mergeCell ref="A7:B9"/>
    <mergeCell ref="C7:C9"/>
    <mergeCell ref="D7:H9"/>
    <mergeCell ref="I7:J9"/>
    <mergeCell ref="K7:L9"/>
    <mergeCell ref="M7:N7"/>
    <mergeCell ref="O7:P7"/>
    <mergeCell ref="M8:N8"/>
    <mergeCell ref="AA15:AD15"/>
    <mergeCell ref="O8:P8"/>
    <mergeCell ref="M9:N9"/>
    <mergeCell ref="O9:P9"/>
    <mergeCell ref="AB4:AD4"/>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U33:X33"/>
    <mergeCell ref="Y33:AA33"/>
    <mergeCell ref="AB33:AD33"/>
    <mergeCell ref="A34:A35"/>
    <mergeCell ref="B34:B35"/>
    <mergeCell ref="Q33:T33"/>
    <mergeCell ref="Q34:T35"/>
    <mergeCell ref="A36:A37"/>
    <mergeCell ref="B36:B37"/>
    <mergeCell ref="C36:P36"/>
    <mergeCell ref="Q36:AD36"/>
    <mergeCell ref="Q37:AD37"/>
    <mergeCell ref="U34:X35"/>
    <mergeCell ref="Y34:AA35"/>
    <mergeCell ref="AB34:AD35"/>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Q34 U34 Q42:AD45" xr:uid="{00000000-0002-0000-0600-000002000000}">
      <formula1>2000</formula1>
    </dataValidation>
  </dataValidations>
  <pageMargins left="0.25" right="0.25" top="0.75" bottom="0.75" header="0.3" footer="0.3"/>
  <pageSetup scale="2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43"/>
  <sheetViews>
    <sheetView showGridLines="0" topLeftCell="N12" zoomScale="60" zoomScaleNormal="60" workbookViewId="0">
      <selection activeCell="AF26" sqref="AF26"/>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22.85546875" style="50" customWidth="1"/>
    <col min="19" max="27" width="18.140625" style="50" customWidth="1"/>
    <col min="28" max="28" width="22.7109375" style="50" customWidth="1"/>
    <col min="29" max="29" width="19" style="50" customWidth="1"/>
    <col min="30" max="30" width="19.42578125" style="50" customWidth="1"/>
    <col min="31" max="31" width="21" style="50"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92"/>
      <c r="B1" s="395"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1</v>
      </c>
      <c r="AC1" s="399"/>
      <c r="AD1" s="400"/>
    </row>
    <row r="2" spans="1:30" ht="30.75" customHeight="1" thickBot="1" x14ac:dyDescent="0.3">
      <c r="A2" s="393"/>
      <c r="B2" s="395" t="s">
        <v>2</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3</v>
      </c>
      <c r="AC2" s="402"/>
      <c r="AD2" s="403"/>
    </row>
    <row r="3" spans="1:30" ht="24" customHeight="1" x14ac:dyDescent="0.25">
      <c r="A3" s="393"/>
      <c r="B3" s="338" t="s">
        <v>4</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401" t="s">
        <v>5</v>
      </c>
      <c r="AC3" s="402"/>
      <c r="AD3" s="403"/>
    </row>
    <row r="4" spans="1:30" ht="21.95" customHeight="1" thickBot="1" x14ac:dyDescent="0.3">
      <c r="A4" s="394"/>
      <c r="B4" s="408"/>
      <c r="C4" s="409"/>
      <c r="D4" s="409"/>
      <c r="E4" s="409"/>
      <c r="F4" s="409"/>
      <c r="G4" s="409"/>
      <c r="H4" s="409"/>
      <c r="I4" s="409"/>
      <c r="J4" s="409"/>
      <c r="K4" s="409"/>
      <c r="L4" s="409"/>
      <c r="M4" s="409"/>
      <c r="N4" s="409"/>
      <c r="O4" s="409"/>
      <c r="P4" s="409"/>
      <c r="Q4" s="409"/>
      <c r="R4" s="409"/>
      <c r="S4" s="409"/>
      <c r="T4" s="409"/>
      <c r="U4" s="409"/>
      <c r="V4" s="409"/>
      <c r="W4" s="409"/>
      <c r="X4" s="409"/>
      <c r="Y4" s="409"/>
      <c r="Z4" s="409"/>
      <c r="AA4" s="410"/>
      <c r="AB4" s="411" t="s">
        <v>6</v>
      </c>
      <c r="AC4" s="412"/>
      <c r="AD4" s="413"/>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2" t="s">
        <v>7</v>
      </c>
      <c r="B7" s="363"/>
      <c r="C7" s="368" t="s">
        <v>35</v>
      </c>
      <c r="D7" s="362" t="s">
        <v>9</v>
      </c>
      <c r="E7" s="414"/>
      <c r="F7" s="414"/>
      <c r="G7" s="414"/>
      <c r="H7" s="363"/>
      <c r="I7" s="417">
        <v>45146</v>
      </c>
      <c r="J7" s="418"/>
      <c r="K7" s="362" t="s">
        <v>10</v>
      </c>
      <c r="L7" s="363"/>
      <c r="M7" s="432" t="s">
        <v>11</v>
      </c>
      <c r="N7" s="433"/>
      <c r="O7" s="423"/>
      <c r="P7" s="424"/>
      <c r="Q7" s="54"/>
      <c r="R7" s="54"/>
      <c r="S7" s="54"/>
      <c r="T7" s="54"/>
      <c r="U7" s="54"/>
      <c r="V7" s="54"/>
      <c r="W7" s="54"/>
      <c r="X7" s="54"/>
      <c r="Y7" s="54"/>
      <c r="Z7" s="55"/>
      <c r="AA7" s="54"/>
      <c r="AB7" s="54"/>
      <c r="AC7" s="60"/>
      <c r="AD7" s="61"/>
    </row>
    <row r="8" spans="1:30" x14ac:dyDescent="0.25">
      <c r="A8" s="364"/>
      <c r="B8" s="365"/>
      <c r="C8" s="369"/>
      <c r="D8" s="364"/>
      <c r="E8" s="415"/>
      <c r="F8" s="415"/>
      <c r="G8" s="415"/>
      <c r="H8" s="365"/>
      <c r="I8" s="419"/>
      <c r="J8" s="420"/>
      <c r="K8" s="364"/>
      <c r="L8" s="365"/>
      <c r="M8" s="425" t="s">
        <v>12</v>
      </c>
      <c r="N8" s="426"/>
      <c r="O8" s="356"/>
      <c r="P8" s="357"/>
      <c r="Q8" s="54"/>
      <c r="R8" s="54"/>
      <c r="S8" s="54"/>
      <c r="T8" s="54"/>
      <c r="U8" s="54"/>
      <c r="V8" s="54"/>
      <c r="W8" s="54"/>
      <c r="X8" s="54"/>
      <c r="Y8" s="54"/>
      <c r="Z8" s="55"/>
      <c r="AA8" s="54"/>
      <c r="AB8" s="54"/>
      <c r="AC8" s="60"/>
      <c r="AD8" s="61"/>
    </row>
    <row r="9" spans="1:30" ht="15.75" thickBot="1" x14ac:dyDescent="0.3">
      <c r="A9" s="366"/>
      <c r="B9" s="367"/>
      <c r="C9" s="370"/>
      <c r="D9" s="366"/>
      <c r="E9" s="416"/>
      <c r="F9" s="416"/>
      <c r="G9" s="416"/>
      <c r="H9" s="367"/>
      <c r="I9" s="421"/>
      <c r="J9" s="422"/>
      <c r="K9" s="366"/>
      <c r="L9" s="367"/>
      <c r="M9" s="358" t="s">
        <v>13</v>
      </c>
      <c r="N9" s="359"/>
      <c r="O9" s="360" t="s">
        <v>14</v>
      </c>
      <c r="P9" s="36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62" t="s">
        <v>15</v>
      </c>
      <c r="B11" s="363"/>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64"/>
      <c r="B12" s="365"/>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66"/>
      <c r="B13" s="36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41" t="s">
        <v>17</v>
      </c>
      <c r="B15" s="342"/>
      <c r="C15" s="380" t="s">
        <v>18</v>
      </c>
      <c r="D15" s="381"/>
      <c r="E15" s="381"/>
      <c r="F15" s="381"/>
      <c r="G15" s="381"/>
      <c r="H15" s="381"/>
      <c r="I15" s="381"/>
      <c r="J15" s="381"/>
      <c r="K15" s="382"/>
      <c r="L15" s="348" t="s">
        <v>19</v>
      </c>
      <c r="M15" s="349"/>
      <c r="N15" s="349"/>
      <c r="O15" s="349"/>
      <c r="P15" s="349"/>
      <c r="Q15" s="350"/>
      <c r="R15" s="383" t="s">
        <v>20</v>
      </c>
      <c r="S15" s="384"/>
      <c r="T15" s="384"/>
      <c r="U15" s="384"/>
      <c r="V15" s="384"/>
      <c r="W15" s="384"/>
      <c r="X15" s="385"/>
      <c r="Y15" s="348" t="s">
        <v>21</v>
      </c>
      <c r="Z15" s="350"/>
      <c r="AA15" s="429" t="s">
        <v>22</v>
      </c>
      <c r="AB15" s="430"/>
      <c r="AC15" s="430"/>
      <c r="AD15" s="431"/>
    </row>
    <row r="16" spans="1:30" ht="9" customHeight="1" thickBot="1" x14ac:dyDescent="0.3">
      <c r="A16" s="59"/>
      <c r="B16" s="54"/>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73"/>
      <c r="AD16" s="74"/>
    </row>
    <row r="17" spans="1:41" s="76" customFormat="1" ht="37.5" customHeight="1" thickBot="1" x14ac:dyDescent="0.3">
      <c r="A17" s="341" t="s">
        <v>23</v>
      </c>
      <c r="B17" s="342"/>
      <c r="C17" s="343" t="s">
        <v>133</v>
      </c>
      <c r="D17" s="344"/>
      <c r="E17" s="344"/>
      <c r="F17" s="344"/>
      <c r="G17" s="344"/>
      <c r="H17" s="344"/>
      <c r="I17" s="344"/>
      <c r="J17" s="344"/>
      <c r="K17" s="344"/>
      <c r="L17" s="344"/>
      <c r="M17" s="344"/>
      <c r="N17" s="344"/>
      <c r="O17" s="344"/>
      <c r="P17" s="344"/>
      <c r="Q17" s="345"/>
      <c r="R17" s="348" t="s">
        <v>25</v>
      </c>
      <c r="S17" s="349"/>
      <c r="T17" s="349"/>
      <c r="U17" s="349"/>
      <c r="V17" s="350"/>
      <c r="W17" s="354">
        <v>20</v>
      </c>
      <c r="X17" s="355"/>
      <c r="Y17" s="349" t="s">
        <v>26</v>
      </c>
      <c r="Z17" s="349"/>
      <c r="AA17" s="349"/>
      <c r="AB17" s="350"/>
      <c r="AC17" s="346">
        <v>0.1</v>
      </c>
      <c r="AD17" s="34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48" t="s">
        <v>27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50"/>
      <c r="AE19" s="83"/>
      <c r="AF19" s="83"/>
    </row>
    <row r="20" spans="1:41" ht="32.1" customHeight="1" thickBot="1" x14ac:dyDescent="0.3">
      <c r="A20" s="82"/>
      <c r="B20" s="60"/>
      <c r="C20" s="351" t="s">
        <v>28</v>
      </c>
      <c r="D20" s="352"/>
      <c r="E20" s="352"/>
      <c r="F20" s="352"/>
      <c r="G20" s="352"/>
      <c r="H20" s="352"/>
      <c r="I20" s="352"/>
      <c r="J20" s="352"/>
      <c r="K20" s="352"/>
      <c r="L20" s="352"/>
      <c r="M20" s="352"/>
      <c r="N20" s="352"/>
      <c r="O20" s="352"/>
      <c r="P20" s="353"/>
      <c r="Q20" s="434" t="s">
        <v>29</v>
      </c>
      <c r="R20" s="435"/>
      <c r="S20" s="435"/>
      <c r="T20" s="435"/>
      <c r="U20" s="435"/>
      <c r="V20" s="435"/>
      <c r="W20" s="435"/>
      <c r="X20" s="435"/>
      <c r="Y20" s="435"/>
      <c r="Z20" s="435"/>
      <c r="AA20" s="435"/>
      <c r="AB20" s="435"/>
      <c r="AC20" s="435"/>
      <c r="AD20" s="43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04" t="s">
        <v>43</v>
      </c>
      <c r="B22" s="309"/>
      <c r="C22" s="179">
        <v>4834168</v>
      </c>
      <c r="D22" s="178"/>
      <c r="E22" s="235">
        <v>-3867334</v>
      </c>
      <c r="F22" s="237">
        <v>-966834</v>
      </c>
      <c r="G22" s="235"/>
      <c r="H22" s="178"/>
      <c r="I22" s="178"/>
      <c r="J22" s="178"/>
      <c r="K22" s="178"/>
      <c r="L22" s="178"/>
      <c r="M22" s="178"/>
      <c r="N22" s="178"/>
      <c r="O22" s="235">
        <f>SUM(C22:N22)</f>
        <v>0</v>
      </c>
      <c r="P22" s="180"/>
      <c r="Q22" s="179">
        <v>78844000</v>
      </c>
      <c r="R22" s="178">
        <v>1276220000</v>
      </c>
      <c r="S22" s="178"/>
      <c r="T22" s="178"/>
      <c r="U22" s="178">
        <v>-26421000</v>
      </c>
      <c r="V22" s="178"/>
      <c r="W22" s="178"/>
      <c r="X22" s="178"/>
      <c r="Y22" s="178"/>
      <c r="Z22" s="178"/>
      <c r="AA22" s="178"/>
      <c r="AB22" s="178"/>
      <c r="AC22" s="178">
        <f>SUM(Q22:AB22)</f>
        <v>1328643000</v>
      </c>
      <c r="AD22" s="184"/>
      <c r="AE22" s="3"/>
      <c r="AF22" s="3"/>
    </row>
    <row r="23" spans="1:41" ht="32.1" customHeight="1" x14ac:dyDescent="0.25">
      <c r="A23" s="305" t="s">
        <v>44</v>
      </c>
      <c r="B23" s="312"/>
      <c r="C23" s="175">
        <f>+C22</f>
        <v>4834168</v>
      </c>
      <c r="D23" s="174"/>
      <c r="E23" s="237">
        <v>-3867334</v>
      </c>
      <c r="F23" s="237">
        <v>-966834</v>
      </c>
      <c r="G23" s="237"/>
      <c r="H23" s="174"/>
      <c r="I23" s="174"/>
      <c r="J23" s="174"/>
      <c r="K23" s="174"/>
      <c r="L23" s="174"/>
      <c r="M23" s="174"/>
      <c r="N23" s="174"/>
      <c r="O23" s="174">
        <f>SUM(C23:N23)</f>
        <v>0</v>
      </c>
      <c r="P23" s="182" t="e">
        <f>+O23/O22</f>
        <v>#DIV/0!</v>
      </c>
      <c r="Q23" s="175">
        <v>397899000</v>
      </c>
      <c r="R23" s="174">
        <v>893354000</v>
      </c>
      <c r="S23" s="174">
        <v>-2056800</v>
      </c>
      <c r="T23" s="174">
        <v>39446800</v>
      </c>
      <c r="U23" s="174">
        <v>0</v>
      </c>
      <c r="V23" s="174">
        <v>-4060700</v>
      </c>
      <c r="W23" s="174"/>
      <c r="X23" s="174"/>
      <c r="Y23" s="174"/>
      <c r="Z23" s="174"/>
      <c r="AA23" s="174"/>
      <c r="AB23" s="174"/>
      <c r="AC23" s="174">
        <f>SUM(Q23:AB23)</f>
        <v>1324582300</v>
      </c>
      <c r="AD23" s="182">
        <f>+AC23/AC22</f>
        <v>0.99694372378434237</v>
      </c>
      <c r="AE23" s="250"/>
      <c r="AF23" s="3"/>
    </row>
    <row r="24" spans="1:41" ht="32.1" customHeight="1" x14ac:dyDescent="0.25">
      <c r="A24" s="305" t="s">
        <v>45</v>
      </c>
      <c r="B24" s="312"/>
      <c r="C24" s="175"/>
      <c r="D24" s="174"/>
      <c r="E24" s="237">
        <v>-3867334</v>
      </c>
      <c r="F24" s="237">
        <v>-966834</v>
      </c>
      <c r="G24" s="237"/>
      <c r="H24" s="174"/>
      <c r="I24" s="174"/>
      <c r="J24" s="174"/>
      <c r="K24" s="174">
        <v>4834168</v>
      </c>
      <c r="L24" s="174"/>
      <c r="M24" s="174"/>
      <c r="N24" s="174"/>
      <c r="O24" s="237">
        <f>SUM(C24:N24)</f>
        <v>0</v>
      </c>
      <c r="P24" s="180"/>
      <c r="Q24" s="175"/>
      <c r="R24" s="174">
        <v>3428000</v>
      </c>
      <c r="S24" s="174">
        <v>122876000</v>
      </c>
      <c r="T24" s="174">
        <v>122876000</v>
      </c>
      <c r="U24" s="174">
        <v>122876000</v>
      </c>
      <c r="V24" s="174">
        <v>122876000</v>
      </c>
      <c r="W24" s="174">
        <v>122876000</v>
      </c>
      <c r="X24" s="174">
        <v>122876000</v>
      </c>
      <c r="Y24" s="174">
        <v>122876000</v>
      </c>
      <c r="Z24" s="174">
        <v>122876000</v>
      </c>
      <c r="AA24" s="174">
        <v>122876000</v>
      </c>
      <c r="AB24" s="174">
        <v>219331000</v>
      </c>
      <c r="AC24" s="174">
        <f>SUM(Q24:AB24)</f>
        <v>1328643000</v>
      </c>
      <c r="AD24" s="182"/>
      <c r="AE24" s="3"/>
      <c r="AF24" s="3"/>
    </row>
    <row r="25" spans="1:41" ht="32.1" customHeight="1" thickBot="1" x14ac:dyDescent="0.3">
      <c r="A25" s="427" t="s">
        <v>46</v>
      </c>
      <c r="B25" s="428"/>
      <c r="C25" s="176">
        <v>0</v>
      </c>
      <c r="D25" s="177">
        <v>0</v>
      </c>
      <c r="E25" s="238">
        <v>0</v>
      </c>
      <c r="F25" s="238">
        <v>0</v>
      </c>
      <c r="G25" s="238"/>
      <c r="H25" s="177"/>
      <c r="I25" s="177"/>
      <c r="J25" s="177"/>
      <c r="K25" s="177"/>
      <c r="L25" s="177"/>
      <c r="M25" s="177"/>
      <c r="N25" s="177"/>
      <c r="O25" s="177">
        <f>SUM(C25:N25)</f>
        <v>0</v>
      </c>
      <c r="P25" s="181" t="e">
        <f>+O25/O24</f>
        <v>#DIV/0!</v>
      </c>
      <c r="Q25" s="176">
        <v>0</v>
      </c>
      <c r="R25" s="177">
        <v>1757934</v>
      </c>
      <c r="S25" s="177">
        <v>102379133</v>
      </c>
      <c r="T25" s="177">
        <v>117075000</v>
      </c>
      <c r="U25" s="177">
        <v>120748967</v>
      </c>
      <c r="V25" s="177">
        <v>122876000</v>
      </c>
      <c r="W25" s="177">
        <v>115721433</v>
      </c>
      <c r="X25" s="177"/>
      <c r="Y25" s="177"/>
      <c r="Z25" s="177"/>
      <c r="AA25" s="177"/>
      <c r="AB25" s="177"/>
      <c r="AC25" s="177">
        <f>SUM(Q25:AB25)</f>
        <v>580558467</v>
      </c>
      <c r="AD25" s="183">
        <f>+AC25/AC24</f>
        <v>0.43695595205032506</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86" t="s">
        <v>48</v>
      </c>
      <c r="B28" s="388" t="s">
        <v>49</v>
      </c>
      <c r="C28" s="389"/>
      <c r="D28" s="312" t="s">
        <v>50</v>
      </c>
      <c r="E28" s="313"/>
      <c r="F28" s="313"/>
      <c r="G28" s="313"/>
      <c r="H28" s="313"/>
      <c r="I28" s="313"/>
      <c r="J28" s="313"/>
      <c r="K28" s="313"/>
      <c r="L28" s="313"/>
      <c r="M28" s="313"/>
      <c r="N28" s="313"/>
      <c r="O28" s="315"/>
      <c r="P28" s="335" t="s">
        <v>41</v>
      </c>
      <c r="Q28" s="335" t="s">
        <v>51</v>
      </c>
      <c r="R28" s="335"/>
      <c r="S28" s="335"/>
      <c r="T28" s="335"/>
      <c r="U28" s="335"/>
      <c r="V28" s="335"/>
      <c r="W28" s="335"/>
      <c r="X28" s="335"/>
      <c r="Y28" s="335"/>
      <c r="Z28" s="335"/>
      <c r="AA28" s="335"/>
      <c r="AB28" s="335"/>
      <c r="AC28" s="335"/>
      <c r="AD28" s="337"/>
    </row>
    <row r="29" spans="1:41" ht="27" customHeight="1" x14ac:dyDescent="0.25">
      <c r="A29" s="387"/>
      <c r="B29" s="390"/>
      <c r="C29" s="391"/>
      <c r="D29" s="88" t="s">
        <v>30</v>
      </c>
      <c r="E29" s="88" t="s">
        <v>31</v>
      </c>
      <c r="F29" s="88" t="s">
        <v>32</v>
      </c>
      <c r="G29" s="88" t="s">
        <v>33</v>
      </c>
      <c r="H29" s="88" t="s">
        <v>8</v>
      </c>
      <c r="I29" s="88" t="s">
        <v>34</v>
      </c>
      <c r="J29" s="88" t="s">
        <v>35</v>
      </c>
      <c r="K29" s="88" t="s">
        <v>36</v>
      </c>
      <c r="L29" s="88" t="s">
        <v>37</v>
      </c>
      <c r="M29" s="88" t="s">
        <v>38</v>
      </c>
      <c r="N29" s="88" t="s">
        <v>39</v>
      </c>
      <c r="O29" s="88" t="s">
        <v>40</v>
      </c>
      <c r="P29" s="315"/>
      <c r="Q29" s="335"/>
      <c r="R29" s="335"/>
      <c r="S29" s="335"/>
      <c r="T29" s="335"/>
      <c r="U29" s="335"/>
      <c r="V29" s="335"/>
      <c r="W29" s="335"/>
      <c r="X29" s="335"/>
      <c r="Y29" s="335"/>
      <c r="Z29" s="335"/>
      <c r="AA29" s="335"/>
      <c r="AB29" s="335"/>
      <c r="AC29" s="335"/>
      <c r="AD29" s="337"/>
    </row>
    <row r="30" spans="1:41" ht="42" customHeight="1" thickBot="1" x14ac:dyDescent="0.3">
      <c r="A30" s="85" t="s">
        <v>133</v>
      </c>
      <c r="B30" s="331"/>
      <c r="C30" s="332"/>
      <c r="D30" s="89"/>
      <c r="E30" s="89"/>
      <c r="F30" s="89"/>
      <c r="G30" s="89"/>
      <c r="H30" s="89"/>
      <c r="I30" s="89"/>
      <c r="J30" s="89"/>
      <c r="K30" s="89"/>
      <c r="L30" s="89"/>
      <c r="M30" s="89"/>
      <c r="N30" s="89"/>
      <c r="O30" s="89"/>
      <c r="P30" s="86">
        <f>SUM(D30:O30)</f>
        <v>0</v>
      </c>
      <c r="Q30" s="333"/>
      <c r="R30" s="333"/>
      <c r="S30" s="333"/>
      <c r="T30" s="333"/>
      <c r="U30" s="333"/>
      <c r="V30" s="333"/>
      <c r="W30" s="333"/>
      <c r="X30" s="333"/>
      <c r="Y30" s="333"/>
      <c r="Z30" s="333"/>
      <c r="AA30" s="333"/>
      <c r="AB30" s="333"/>
      <c r="AC30" s="333"/>
      <c r="AD30" s="334"/>
    </row>
    <row r="31" spans="1:41" ht="45" customHeight="1" x14ac:dyDescent="0.25">
      <c r="A31" s="338" t="s">
        <v>52</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05" t="s">
        <v>53</v>
      </c>
      <c r="B32" s="335" t="s">
        <v>54</v>
      </c>
      <c r="C32" s="335" t="s">
        <v>49</v>
      </c>
      <c r="D32" s="335" t="s">
        <v>55</v>
      </c>
      <c r="E32" s="335"/>
      <c r="F32" s="335"/>
      <c r="G32" s="335"/>
      <c r="H32" s="335"/>
      <c r="I32" s="335"/>
      <c r="J32" s="335"/>
      <c r="K32" s="335"/>
      <c r="L32" s="335"/>
      <c r="M32" s="335"/>
      <c r="N32" s="335"/>
      <c r="O32" s="335"/>
      <c r="P32" s="335"/>
      <c r="Q32" s="335" t="s">
        <v>56</v>
      </c>
      <c r="R32" s="335"/>
      <c r="S32" s="335"/>
      <c r="T32" s="335"/>
      <c r="U32" s="335"/>
      <c r="V32" s="335"/>
      <c r="W32" s="335"/>
      <c r="X32" s="335"/>
      <c r="Y32" s="335"/>
      <c r="Z32" s="335"/>
      <c r="AA32" s="335"/>
      <c r="AB32" s="335"/>
      <c r="AC32" s="335"/>
      <c r="AD32" s="337"/>
      <c r="AG32" s="87"/>
      <c r="AH32" s="87"/>
      <c r="AI32" s="87"/>
      <c r="AJ32" s="87"/>
      <c r="AK32" s="87"/>
      <c r="AL32" s="87"/>
      <c r="AM32" s="87"/>
      <c r="AN32" s="87"/>
      <c r="AO32" s="87"/>
    </row>
    <row r="33" spans="1:41" ht="27" customHeight="1" x14ac:dyDescent="0.25">
      <c r="A33" s="305"/>
      <c r="B33" s="335"/>
      <c r="C33" s="33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312" t="s">
        <v>57</v>
      </c>
      <c r="R33" s="313"/>
      <c r="S33" s="313"/>
      <c r="T33" s="315"/>
      <c r="U33" s="312" t="s">
        <v>58</v>
      </c>
      <c r="V33" s="313"/>
      <c r="W33" s="313"/>
      <c r="X33" s="315"/>
      <c r="Y33" s="312" t="s">
        <v>59</v>
      </c>
      <c r="Z33" s="313"/>
      <c r="AA33" s="315"/>
      <c r="AB33" s="312" t="s">
        <v>60</v>
      </c>
      <c r="AC33" s="313"/>
      <c r="AD33" s="314"/>
      <c r="AG33" s="87"/>
      <c r="AH33" s="87"/>
      <c r="AI33" s="87"/>
      <c r="AJ33" s="87"/>
      <c r="AK33" s="87"/>
      <c r="AL33" s="87"/>
      <c r="AM33" s="87"/>
      <c r="AN33" s="87"/>
      <c r="AO33" s="87"/>
    </row>
    <row r="34" spans="1:41" ht="159" customHeight="1" x14ac:dyDescent="0.25">
      <c r="A34" s="316" t="s">
        <v>133</v>
      </c>
      <c r="B34" s="318">
        <v>0.1</v>
      </c>
      <c r="C34" s="90" t="s">
        <v>61</v>
      </c>
      <c r="D34" s="89">
        <v>20</v>
      </c>
      <c r="E34" s="89">
        <v>20</v>
      </c>
      <c r="F34" s="89">
        <v>20</v>
      </c>
      <c r="G34" s="89">
        <v>20</v>
      </c>
      <c r="H34" s="89">
        <v>20</v>
      </c>
      <c r="I34" s="89">
        <v>20</v>
      </c>
      <c r="J34" s="89">
        <v>20</v>
      </c>
      <c r="K34" s="89">
        <v>20</v>
      </c>
      <c r="L34" s="89">
        <v>20</v>
      </c>
      <c r="M34" s="89">
        <v>20</v>
      </c>
      <c r="N34" s="89">
        <v>20</v>
      </c>
      <c r="O34" s="89">
        <v>20</v>
      </c>
      <c r="P34" s="202">
        <v>20</v>
      </c>
      <c r="Q34" s="533" t="s">
        <v>730</v>
      </c>
      <c r="R34" s="534"/>
      <c r="S34" s="534"/>
      <c r="T34" s="535"/>
      <c r="U34" s="533" t="s">
        <v>731</v>
      </c>
      <c r="V34" s="534"/>
      <c r="W34" s="534"/>
      <c r="X34" s="535"/>
      <c r="Y34" s="533" t="s">
        <v>748</v>
      </c>
      <c r="Z34" s="534"/>
      <c r="AA34" s="535"/>
      <c r="AB34" s="527" t="s">
        <v>134</v>
      </c>
      <c r="AC34" s="528"/>
      <c r="AD34" s="536"/>
      <c r="AG34" s="87"/>
      <c r="AH34" s="87"/>
      <c r="AI34" s="87"/>
      <c r="AJ34" s="87"/>
      <c r="AK34" s="87"/>
      <c r="AL34" s="87"/>
      <c r="AM34" s="87"/>
      <c r="AN34" s="87"/>
      <c r="AO34" s="87"/>
    </row>
    <row r="35" spans="1:41" ht="159" customHeight="1" thickBot="1" x14ac:dyDescent="0.3">
      <c r="A35" s="317"/>
      <c r="B35" s="319"/>
      <c r="C35" s="91" t="s">
        <v>64</v>
      </c>
      <c r="D35" s="216">
        <v>20</v>
      </c>
      <c r="E35" s="216">
        <v>20</v>
      </c>
      <c r="F35" s="216">
        <v>20</v>
      </c>
      <c r="G35" s="216">
        <v>20</v>
      </c>
      <c r="H35" s="216">
        <v>20</v>
      </c>
      <c r="I35" s="216">
        <v>20</v>
      </c>
      <c r="J35" s="216">
        <v>20</v>
      </c>
      <c r="K35" s="216"/>
      <c r="L35" s="216"/>
      <c r="M35" s="216"/>
      <c r="N35" s="216"/>
      <c r="O35" s="216"/>
      <c r="P35" s="217">
        <v>20</v>
      </c>
      <c r="Q35" s="530"/>
      <c r="R35" s="531"/>
      <c r="S35" s="531"/>
      <c r="T35" s="532"/>
      <c r="U35" s="530"/>
      <c r="V35" s="531"/>
      <c r="W35" s="531"/>
      <c r="X35" s="532"/>
      <c r="Y35" s="530"/>
      <c r="Z35" s="531"/>
      <c r="AA35" s="532"/>
      <c r="AB35" s="530"/>
      <c r="AC35" s="531"/>
      <c r="AD35" s="537"/>
      <c r="AE35" s="49"/>
      <c r="AG35" s="87"/>
      <c r="AH35" s="87"/>
      <c r="AI35" s="87"/>
      <c r="AJ35" s="87"/>
      <c r="AK35" s="87"/>
      <c r="AL35" s="87"/>
      <c r="AM35" s="87"/>
      <c r="AN35" s="87"/>
      <c r="AO35" s="87"/>
    </row>
    <row r="36" spans="1:41" ht="26.1" customHeight="1" x14ac:dyDescent="0.25">
      <c r="A36" s="304" t="s">
        <v>65</v>
      </c>
      <c r="B36" s="306" t="s">
        <v>66</v>
      </c>
      <c r="C36" s="308" t="s">
        <v>67</v>
      </c>
      <c r="D36" s="308"/>
      <c r="E36" s="308"/>
      <c r="F36" s="308"/>
      <c r="G36" s="308"/>
      <c r="H36" s="308"/>
      <c r="I36" s="308"/>
      <c r="J36" s="308"/>
      <c r="K36" s="308"/>
      <c r="L36" s="308"/>
      <c r="M36" s="308"/>
      <c r="N36" s="308"/>
      <c r="O36" s="308"/>
      <c r="P36" s="308"/>
      <c r="Q36" s="309" t="s">
        <v>68</v>
      </c>
      <c r="R36" s="310"/>
      <c r="S36" s="310"/>
      <c r="T36" s="310"/>
      <c r="U36" s="310"/>
      <c r="V36" s="310"/>
      <c r="W36" s="310"/>
      <c r="X36" s="310"/>
      <c r="Y36" s="310"/>
      <c r="Z36" s="310"/>
      <c r="AA36" s="310"/>
      <c r="AB36" s="310"/>
      <c r="AC36" s="310"/>
      <c r="AD36" s="311"/>
      <c r="AG36" s="87"/>
      <c r="AH36" s="87"/>
      <c r="AI36" s="87"/>
      <c r="AJ36" s="87"/>
      <c r="AK36" s="87"/>
      <c r="AL36" s="87"/>
      <c r="AM36" s="87"/>
      <c r="AN36" s="87"/>
      <c r="AO36" s="87"/>
    </row>
    <row r="37" spans="1:41" ht="26.1" customHeight="1" x14ac:dyDescent="0.25">
      <c r="A37" s="305"/>
      <c r="B37" s="307"/>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12" t="s">
        <v>83</v>
      </c>
      <c r="R37" s="313"/>
      <c r="S37" s="313"/>
      <c r="T37" s="313"/>
      <c r="U37" s="313"/>
      <c r="V37" s="313"/>
      <c r="W37" s="313"/>
      <c r="X37" s="313"/>
      <c r="Y37" s="313"/>
      <c r="Z37" s="313"/>
      <c r="AA37" s="313"/>
      <c r="AB37" s="313"/>
      <c r="AC37" s="313"/>
      <c r="AD37" s="314"/>
      <c r="AG37" s="94"/>
      <c r="AH37" s="94"/>
      <c r="AI37" s="94"/>
      <c r="AJ37" s="94"/>
      <c r="AK37" s="94"/>
      <c r="AL37" s="94"/>
      <c r="AM37" s="94"/>
      <c r="AN37" s="94"/>
      <c r="AO37" s="94"/>
    </row>
    <row r="38" spans="1:41" ht="87.75" customHeight="1" x14ac:dyDescent="0.25">
      <c r="A38" s="296" t="s">
        <v>135</v>
      </c>
      <c r="B38" s="298">
        <v>0.03</v>
      </c>
      <c r="C38" s="90" t="s">
        <v>61</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290" t="s">
        <v>732</v>
      </c>
      <c r="R38" s="291"/>
      <c r="S38" s="291"/>
      <c r="T38" s="291"/>
      <c r="U38" s="291"/>
      <c r="V38" s="291"/>
      <c r="W38" s="291"/>
      <c r="X38" s="291"/>
      <c r="Y38" s="291"/>
      <c r="Z38" s="291"/>
      <c r="AA38" s="291"/>
      <c r="AB38" s="291"/>
      <c r="AC38" s="291"/>
      <c r="AD38" s="292"/>
      <c r="AE38" s="97"/>
      <c r="AG38" s="98"/>
      <c r="AH38" s="98"/>
      <c r="AI38" s="98"/>
      <c r="AJ38" s="98"/>
      <c r="AK38" s="98"/>
      <c r="AL38" s="98"/>
      <c r="AM38" s="98"/>
      <c r="AN38" s="98"/>
      <c r="AO38" s="98"/>
    </row>
    <row r="39" spans="1:41" ht="87.75" customHeight="1" x14ac:dyDescent="0.25">
      <c r="A39" s="297"/>
      <c r="B39" s="299"/>
      <c r="C39" s="99" t="s">
        <v>64</v>
      </c>
      <c r="D39" s="212">
        <v>0</v>
      </c>
      <c r="E39" s="212">
        <v>9.0999999999999998E-2</v>
      </c>
      <c r="F39" s="212">
        <v>9.0999999999999998E-2</v>
      </c>
      <c r="G39" s="212">
        <v>9.0999999999999998E-2</v>
      </c>
      <c r="H39" s="212">
        <v>9.0999999999999998E-2</v>
      </c>
      <c r="I39" s="212">
        <v>9.0999999999999998E-2</v>
      </c>
      <c r="J39" s="212">
        <v>9.0999999999999998E-2</v>
      </c>
      <c r="K39" s="212"/>
      <c r="L39" s="212"/>
      <c r="M39" s="212"/>
      <c r="N39" s="212"/>
      <c r="O39" s="212"/>
      <c r="P39" s="219">
        <f t="shared" si="0"/>
        <v>0.54599999999999993</v>
      </c>
      <c r="Q39" s="300"/>
      <c r="R39" s="301"/>
      <c r="S39" s="301"/>
      <c r="T39" s="301"/>
      <c r="U39" s="301"/>
      <c r="V39" s="301"/>
      <c r="W39" s="301"/>
      <c r="X39" s="301"/>
      <c r="Y39" s="301"/>
      <c r="Z39" s="301"/>
      <c r="AA39" s="301"/>
      <c r="AB39" s="301"/>
      <c r="AC39" s="301"/>
      <c r="AD39" s="302"/>
      <c r="AE39" s="97"/>
    </row>
    <row r="40" spans="1:41" ht="80.099999999999994" customHeight="1" x14ac:dyDescent="0.25">
      <c r="A40" s="297" t="s">
        <v>136</v>
      </c>
      <c r="B40" s="288">
        <v>0.03</v>
      </c>
      <c r="C40" s="102" t="s">
        <v>61</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290" t="s">
        <v>733</v>
      </c>
      <c r="R40" s="291"/>
      <c r="S40" s="291"/>
      <c r="T40" s="291"/>
      <c r="U40" s="291"/>
      <c r="V40" s="291"/>
      <c r="W40" s="291"/>
      <c r="X40" s="291"/>
      <c r="Y40" s="291"/>
      <c r="Z40" s="291"/>
      <c r="AA40" s="291"/>
      <c r="AB40" s="291"/>
      <c r="AC40" s="291"/>
      <c r="AD40" s="292"/>
      <c r="AE40" s="97"/>
    </row>
    <row r="41" spans="1:41" ht="80.099999999999994" customHeight="1" x14ac:dyDescent="0.25">
      <c r="A41" s="297"/>
      <c r="B41" s="299"/>
      <c r="C41" s="99" t="s">
        <v>64</v>
      </c>
      <c r="D41" s="212">
        <v>0</v>
      </c>
      <c r="E41" s="212">
        <v>9.0999999999999998E-2</v>
      </c>
      <c r="F41" s="212">
        <v>9.0999999999999998E-2</v>
      </c>
      <c r="G41" s="212">
        <v>9.0999999999999998E-2</v>
      </c>
      <c r="H41" s="212">
        <v>9.0999999999999998E-2</v>
      </c>
      <c r="I41" s="212">
        <v>9.0999999999999998E-2</v>
      </c>
      <c r="J41" s="212">
        <v>9.0999999999999998E-2</v>
      </c>
      <c r="K41" s="212"/>
      <c r="L41" s="212"/>
      <c r="M41" s="212"/>
      <c r="N41" s="212"/>
      <c r="O41" s="212"/>
      <c r="P41" s="219">
        <f t="shared" si="0"/>
        <v>0.54599999999999993</v>
      </c>
      <c r="Q41" s="300"/>
      <c r="R41" s="301"/>
      <c r="S41" s="301"/>
      <c r="T41" s="301"/>
      <c r="U41" s="301"/>
      <c r="V41" s="301"/>
      <c r="W41" s="301"/>
      <c r="X41" s="301"/>
      <c r="Y41" s="301"/>
      <c r="Z41" s="301"/>
      <c r="AA41" s="301"/>
      <c r="AB41" s="301"/>
      <c r="AC41" s="301"/>
      <c r="AD41" s="302"/>
      <c r="AE41" s="97"/>
    </row>
    <row r="42" spans="1:41" ht="68.45" customHeight="1" x14ac:dyDescent="0.25">
      <c r="A42" s="286" t="s">
        <v>137</v>
      </c>
      <c r="B42" s="288">
        <v>0.04</v>
      </c>
      <c r="C42" s="102" t="s">
        <v>61</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290" t="s">
        <v>734</v>
      </c>
      <c r="R42" s="291"/>
      <c r="S42" s="291"/>
      <c r="T42" s="291"/>
      <c r="U42" s="291"/>
      <c r="V42" s="291"/>
      <c r="W42" s="291"/>
      <c r="X42" s="291"/>
      <c r="Y42" s="291"/>
      <c r="Z42" s="291"/>
      <c r="AA42" s="291"/>
      <c r="AB42" s="291"/>
      <c r="AC42" s="291"/>
      <c r="AD42" s="292"/>
      <c r="AE42" s="97"/>
    </row>
    <row r="43" spans="1:41" ht="68.45" customHeight="1" thickBot="1" x14ac:dyDescent="0.3">
      <c r="A43" s="287"/>
      <c r="B43" s="289"/>
      <c r="C43" s="91" t="s">
        <v>64</v>
      </c>
      <c r="D43" s="214">
        <v>0</v>
      </c>
      <c r="E43" s="214">
        <v>9.0999999999999998E-2</v>
      </c>
      <c r="F43" s="214">
        <v>9.0999999999999998E-2</v>
      </c>
      <c r="G43" s="214">
        <v>9.0999999999999998E-2</v>
      </c>
      <c r="H43" s="214">
        <v>9.0999999999999998E-2</v>
      </c>
      <c r="I43" s="214">
        <v>9.0999999999999998E-2</v>
      </c>
      <c r="J43" s="214">
        <v>9.0999999999999998E-2</v>
      </c>
      <c r="K43" s="214"/>
      <c r="L43" s="214"/>
      <c r="M43" s="214"/>
      <c r="N43" s="214"/>
      <c r="O43" s="214"/>
      <c r="P43" s="220">
        <f t="shared" si="0"/>
        <v>0.54599999999999993</v>
      </c>
      <c r="Q43" s="293"/>
      <c r="R43" s="294"/>
      <c r="S43" s="294"/>
      <c r="T43" s="294"/>
      <c r="U43" s="294"/>
      <c r="V43" s="294"/>
      <c r="W43" s="294"/>
      <c r="X43" s="294"/>
      <c r="Y43" s="294"/>
      <c r="Z43" s="294"/>
      <c r="AA43" s="294"/>
      <c r="AB43" s="294"/>
      <c r="AC43" s="294"/>
      <c r="AD43" s="295"/>
      <c r="AE43" s="97"/>
    </row>
  </sheetData>
  <mergeCells count="79">
    <mergeCell ref="A19:AD19"/>
    <mergeCell ref="C20:P20"/>
    <mergeCell ref="O8:P8"/>
    <mergeCell ref="M9:N9"/>
    <mergeCell ref="B2:AA2"/>
    <mergeCell ref="AB2:AD2"/>
    <mergeCell ref="B3:AA4"/>
    <mergeCell ref="AB3:AD3"/>
    <mergeCell ref="AB4:AD4"/>
    <mergeCell ref="A1:A4"/>
    <mergeCell ref="B1:AA1"/>
    <mergeCell ref="AB1:AD1"/>
    <mergeCell ref="O7:P7"/>
    <mergeCell ref="M8:N8"/>
    <mergeCell ref="I7:J9"/>
    <mergeCell ref="K7:L9"/>
    <mergeCell ref="M7:N7"/>
    <mergeCell ref="O9:P9"/>
    <mergeCell ref="A11:B13"/>
    <mergeCell ref="C11:AD13"/>
    <mergeCell ref="A7:B9"/>
    <mergeCell ref="C7:C9"/>
    <mergeCell ref="D7:H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B30:C30"/>
    <mergeCell ref="Q30:AD30"/>
    <mergeCell ref="Q20:AD20"/>
    <mergeCell ref="A22:B22"/>
    <mergeCell ref="A23:B23"/>
    <mergeCell ref="A24:B24"/>
    <mergeCell ref="A25:B25"/>
    <mergeCell ref="A27:AD27"/>
    <mergeCell ref="A28:A29"/>
    <mergeCell ref="B28:C29"/>
    <mergeCell ref="D28:O28"/>
    <mergeCell ref="P28:P29"/>
    <mergeCell ref="Q28:AD29"/>
    <mergeCell ref="A31:AD31"/>
    <mergeCell ref="A32:A33"/>
    <mergeCell ref="B32:B33"/>
    <mergeCell ref="C32:C33"/>
    <mergeCell ref="D32:P32"/>
    <mergeCell ref="Q32:AD32"/>
    <mergeCell ref="U33:X33"/>
    <mergeCell ref="Y33:AA33"/>
    <mergeCell ref="AB33:AD33"/>
    <mergeCell ref="A34:A35"/>
    <mergeCell ref="B34:B35"/>
    <mergeCell ref="Q33:T33"/>
    <mergeCell ref="Q34:T35"/>
    <mergeCell ref="A36:A37"/>
    <mergeCell ref="B36:B37"/>
    <mergeCell ref="C36:P36"/>
    <mergeCell ref="Q36:AD36"/>
    <mergeCell ref="Q37:AD37"/>
    <mergeCell ref="U34:X35"/>
    <mergeCell ref="Y34:AA35"/>
    <mergeCell ref="AB34:AD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U34 AB34 Q34 Y34 Q38:AD43"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0.75" bottom="0.75" header="0.3" footer="0.3"/>
  <pageSetup scale="22"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O41"/>
  <sheetViews>
    <sheetView showGridLines="0" topLeftCell="A19" zoomScale="60" zoomScaleNormal="60" workbookViewId="0">
      <selection activeCell="U34" sqref="U34:X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92"/>
      <c r="B1" s="395"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7"/>
      <c r="AB1" s="398" t="s">
        <v>1</v>
      </c>
      <c r="AC1" s="399"/>
      <c r="AD1" s="400"/>
    </row>
    <row r="2" spans="1:30" ht="30.75" customHeight="1" thickBot="1" x14ac:dyDescent="0.3">
      <c r="A2" s="393"/>
      <c r="B2" s="395" t="s">
        <v>2</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401" t="s">
        <v>3</v>
      </c>
      <c r="AC2" s="402"/>
      <c r="AD2" s="403"/>
    </row>
    <row r="3" spans="1:30" ht="24" customHeight="1" x14ac:dyDescent="0.25">
      <c r="A3" s="393"/>
      <c r="B3" s="338" t="s">
        <v>4</v>
      </c>
      <c r="C3" s="339"/>
      <c r="D3" s="339"/>
      <c r="E3" s="339"/>
      <c r="F3" s="339"/>
      <c r="G3" s="339"/>
      <c r="H3" s="339"/>
      <c r="I3" s="339"/>
      <c r="J3" s="339"/>
      <c r="K3" s="339"/>
      <c r="L3" s="339"/>
      <c r="M3" s="339"/>
      <c r="N3" s="339"/>
      <c r="O3" s="339"/>
      <c r="P3" s="339"/>
      <c r="Q3" s="339"/>
      <c r="R3" s="339"/>
      <c r="S3" s="339"/>
      <c r="T3" s="339"/>
      <c r="U3" s="339"/>
      <c r="V3" s="339"/>
      <c r="W3" s="339"/>
      <c r="X3" s="339"/>
      <c r="Y3" s="339"/>
      <c r="Z3" s="339"/>
      <c r="AA3" s="340"/>
      <c r="AB3" s="401" t="s">
        <v>5</v>
      </c>
      <c r="AC3" s="402"/>
      <c r="AD3" s="403"/>
    </row>
    <row r="4" spans="1:30" ht="21.95" customHeight="1" thickBot="1" x14ac:dyDescent="0.3">
      <c r="A4" s="394"/>
      <c r="B4" s="408"/>
      <c r="C4" s="409"/>
      <c r="D4" s="409"/>
      <c r="E4" s="409"/>
      <c r="F4" s="409"/>
      <c r="G4" s="409"/>
      <c r="H4" s="409"/>
      <c r="I4" s="409"/>
      <c r="J4" s="409"/>
      <c r="K4" s="409"/>
      <c r="L4" s="409"/>
      <c r="M4" s="409"/>
      <c r="N4" s="409"/>
      <c r="O4" s="409"/>
      <c r="P4" s="409"/>
      <c r="Q4" s="409"/>
      <c r="R4" s="409"/>
      <c r="S4" s="409"/>
      <c r="T4" s="409"/>
      <c r="U4" s="409"/>
      <c r="V4" s="409"/>
      <c r="W4" s="409"/>
      <c r="X4" s="409"/>
      <c r="Y4" s="409"/>
      <c r="Z4" s="409"/>
      <c r="AA4" s="410"/>
      <c r="AB4" s="411" t="s">
        <v>6</v>
      </c>
      <c r="AC4" s="412"/>
      <c r="AD4" s="413"/>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62" t="s">
        <v>7</v>
      </c>
      <c r="B7" s="363"/>
      <c r="C7" s="368" t="s">
        <v>35</v>
      </c>
      <c r="D7" s="362" t="s">
        <v>9</v>
      </c>
      <c r="E7" s="414"/>
      <c r="F7" s="414"/>
      <c r="G7" s="414"/>
      <c r="H7" s="363"/>
      <c r="I7" s="417">
        <v>45146</v>
      </c>
      <c r="J7" s="418"/>
      <c r="K7" s="362" t="s">
        <v>10</v>
      </c>
      <c r="L7" s="363"/>
      <c r="M7" s="432" t="s">
        <v>11</v>
      </c>
      <c r="N7" s="433"/>
      <c r="O7" s="423"/>
      <c r="P7" s="424"/>
      <c r="Q7" s="54"/>
      <c r="R7" s="54"/>
      <c r="S7" s="54"/>
      <c r="T7" s="54"/>
      <c r="U7" s="54"/>
      <c r="V7" s="54"/>
      <c r="W7" s="54"/>
      <c r="X7" s="54"/>
      <c r="Y7" s="54"/>
      <c r="Z7" s="55"/>
      <c r="AA7" s="54"/>
      <c r="AB7" s="54"/>
      <c r="AC7" s="60"/>
      <c r="AD7" s="61"/>
    </row>
    <row r="8" spans="1:30" x14ac:dyDescent="0.25">
      <c r="A8" s="364"/>
      <c r="B8" s="365"/>
      <c r="C8" s="369"/>
      <c r="D8" s="364"/>
      <c r="E8" s="415"/>
      <c r="F8" s="415"/>
      <c r="G8" s="415"/>
      <c r="H8" s="365"/>
      <c r="I8" s="419"/>
      <c r="J8" s="420"/>
      <c r="K8" s="364"/>
      <c r="L8" s="365"/>
      <c r="M8" s="425" t="s">
        <v>12</v>
      </c>
      <c r="N8" s="426"/>
      <c r="O8" s="356"/>
      <c r="P8" s="357"/>
      <c r="Q8" s="54"/>
      <c r="R8" s="54"/>
      <c r="S8" s="54"/>
      <c r="T8" s="54"/>
      <c r="U8" s="54"/>
      <c r="V8" s="54"/>
      <c r="W8" s="54"/>
      <c r="X8" s="54"/>
      <c r="Y8" s="54"/>
      <c r="Z8" s="55"/>
      <c r="AA8" s="54"/>
      <c r="AB8" s="54"/>
      <c r="AC8" s="60"/>
      <c r="AD8" s="61"/>
    </row>
    <row r="9" spans="1:30" ht="15.75" thickBot="1" x14ac:dyDescent="0.3">
      <c r="A9" s="366"/>
      <c r="B9" s="367"/>
      <c r="C9" s="370"/>
      <c r="D9" s="366"/>
      <c r="E9" s="416"/>
      <c r="F9" s="416"/>
      <c r="G9" s="416"/>
      <c r="H9" s="367"/>
      <c r="I9" s="421"/>
      <c r="J9" s="422"/>
      <c r="K9" s="366"/>
      <c r="L9" s="367"/>
      <c r="M9" s="358" t="s">
        <v>13</v>
      </c>
      <c r="N9" s="359"/>
      <c r="O9" s="360" t="s">
        <v>14</v>
      </c>
      <c r="P9" s="361"/>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62" t="s">
        <v>15</v>
      </c>
      <c r="B11" s="363"/>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64"/>
      <c r="B12" s="365"/>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66"/>
      <c r="B13" s="36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41" t="s">
        <v>17</v>
      </c>
      <c r="B15" s="342"/>
      <c r="C15" s="380" t="s">
        <v>18</v>
      </c>
      <c r="D15" s="381"/>
      <c r="E15" s="381"/>
      <c r="F15" s="381"/>
      <c r="G15" s="381"/>
      <c r="H15" s="381"/>
      <c r="I15" s="381"/>
      <c r="J15" s="381"/>
      <c r="K15" s="382"/>
      <c r="L15" s="348" t="s">
        <v>19</v>
      </c>
      <c r="M15" s="349"/>
      <c r="N15" s="349"/>
      <c r="O15" s="349"/>
      <c r="P15" s="349"/>
      <c r="Q15" s="350"/>
      <c r="R15" s="383" t="s">
        <v>20</v>
      </c>
      <c r="S15" s="384"/>
      <c r="T15" s="384"/>
      <c r="U15" s="384"/>
      <c r="V15" s="384"/>
      <c r="W15" s="384"/>
      <c r="X15" s="385"/>
      <c r="Y15" s="348" t="s">
        <v>21</v>
      </c>
      <c r="Z15" s="350"/>
      <c r="AA15" s="429" t="s">
        <v>22</v>
      </c>
      <c r="AB15" s="430"/>
      <c r="AC15" s="430"/>
      <c r="AD15" s="431"/>
    </row>
    <row r="16" spans="1:30" ht="9" customHeight="1" thickBot="1" x14ac:dyDescent="0.3">
      <c r="A16" s="59"/>
      <c r="B16" s="54"/>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73"/>
      <c r="AD16" s="74"/>
    </row>
    <row r="17" spans="1:41" s="76" customFormat="1" ht="37.5" customHeight="1" thickBot="1" x14ac:dyDescent="0.3">
      <c r="A17" s="341" t="s">
        <v>23</v>
      </c>
      <c r="B17" s="342"/>
      <c r="C17" s="343" t="s">
        <v>138</v>
      </c>
      <c r="D17" s="344"/>
      <c r="E17" s="344"/>
      <c r="F17" s="344"/>
      <c r="G17" s="344"/>
      <c r="H17" s="344"/>
      <c r="I17" s="344"/>
      <c r="J17" s="344"/>
      <c r="K17" s="344"/>
      <c r="L17" s="344"/>
      <c r="M17" s="344"/>
      <c r="N17" s="344"/>
      <c r="O17" s="344"/>
      <c r="P17" s="344"/>
      <c r="Q17" s="345"/>
      <c r="R17" s="348" t="s">
        <v>25</v>
      </c>
      <c r="S17" s="349"/>
      <c r="T17" s="349"/>
      <c r="U17" s="349"/>
      <c r="V17" s="350"/>
      <c r="W17" s="354">
        <v>1</v>
      </c>
      <c r="X17" s="355"/>
      <c r="Y17" s="349" t="s">
        <v>26</v>
      </c>
      <c r="Z17" s="349"/>
      <c r="AA17" s="349"/>
      <c r="AB17" s="350"/>
      <c r="AC17" s="346">
        <v>0.15</v>
      </c>
      <c r="AD17" s="34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48" t="s">
        <v>27</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50"/>
      <c r="AE19" s="83"/>
      <c r="AF19" s="83"/>
    </row>
    <row r="20" spans="1:41" ht="32.1" customHeight="1" thickBot="1" x14ac:dyDescent="0.3">
      <c r="A20" s="82"/>
      <c r="B20" s="60"/>
      <c r="C20" s="351" t="s">
        <v>28</v>
      </c>
      <c r="D20" s="352"/>
      <c r="E20" s="352"/>
      <c r="F20" s="352"/>
      <c r="G20" s="352"/>
      <c r="H20" s="352"/>
      <c r="I20" s="352"/>
      <c r="J20" s="352"/>
      <c r="K20" s="352"/>
      <c r="L20" s="352"/>
      <c r="M20" s="352"/>
      <c r="N20" s="352"/>
      <c r="O20" s="352"/>
      <c r="P20" s="353"/>
      <c r="Q20" s="434" t="s">
        <v>29</v>
      </c>
      <c r="R20" s="435"/>
      <c r="S20" s="435"/>
      <c r="T20" s="435"/>
      <c r="U20" s="435"/>
      <c r="V20" s="435"/>
      <c r="W20" s="435"/>
      <c r="X20" s="435"/>
      <c r="Y20" s="435"/>
      <c r="Z20" s="435"/>
      <c r="AA20" s="435"/>
      <c r="AB20" s="435"/>
      <c r="AC20" s="435"/>
      <c r="AD20" s="436"/>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04" t="s">
        <v>43</v>
      </c>
      <c r="B22" s="309"/>
      <c r="C22" s="179">
        <f>3437400-3437400</f>
        <v>0</v>
      </c>
      <c r="D22" s="178"/>
      <c r="E22" s="178"/>
      <c r="F22" s="178"/>
      <c r="G22" s="178"/>
      <c r="H22" s="178"/>
      <c r="I22" s="178"/>
      <c r="J22" s="178"/>
      <c r="K22" s="178"/>
      <c r="L22" s="178"/>
      <c r="M22" s="178"/>
      <c r="N22" s="178"/>
      <c r="O22" s="178">
        <f>SUM(C22:N22)</f>
        <v>0</v>
      </c>
      <c r="P22" s="180"/>
      <c r="Q22" s="179"/>
      <c r="R22" s="178">
        <v>252076000</v>
      </c>
      <c r="S22" s="178"/>
      <c r="T22" s="178"/>
      <c r="U22" s="178">
        <v>77914400</v>
      </c>
      <c r="V22" s="178"/>
      <c r="W22" s="178"/>
      <c r="X22" s="178"/>
      <c r="Y22" s="178"/>
      <c r="Z22" s="178"/>
      <c r="AA22" s="178"/>
      <c r="AB22" s="178"/>
      <c r="AC22" s="178">
        <f>SUM(Q22:AB22)</f>
        <v>329990400</v>
      </c>
      <c r="AD22" s="184"/>
      <c r="AE22" s="3"/>
      <c r="AF22" s="3"/>
    </row>
    <row r="23" spans="1:41" ht="32.1" customHeight="1" x14ac:dyDescent="0.25">
      <c r="A23" s="305" t="s">
        <v>44</v>
      </c>
      <c r="B23" s="312"/>
      <c r="C23" s="231">
        <f>3437400-3437400</f>
        <v>0</v>
      </c>
      <c r="D23" s="174">
        <v>0</v>
      </c>
      <c r="E23" s="174">
        <v>0</v>
      </c>
      <c r="F23" s="174">
        <v>0</v>
      </c>
      <c r="G23" s="174"/>
      <c r="H23" s="174"/>
      <c r="I23" s="174"/>
      <c r="J23" s="174"/>
      <c r="K23" s="174"/>
      <c r="L23" s="174"/>
      <c r="M23" s="174"/>
      <c r="N23" s="174"/>
      <c r="O23" s="174">
        <f>SUM(C23:N23)</f>
        <v>0</v>
      </c>
      <c r="P23" s="182"/>
      <c r="Q23" s="175">
        <v>252076000</v>
      </c>
      <c r="R23" s="174">
        <v>0</v>
      </c>
      <c r="S23" s="174">
        <v>0</v>
      </c>
      <c r="T23" s="174">
        <v>0</v>
      </c>
      <c r="U23" s="174">
        <v>0</v>
      </c>
      <c r="V23" s="174"/>
      <c r="W23" s="174">
        <v>59963534</v>
      </c>
      <c r="X23" s="174"/>
      <c r="Y23" s="174"/>
      <c r="Z23" s="174"/>
      <c r="AA23" s="174"/>
      <c r="AB23" s="174"/>
      <c r="AC23" s="237">
        <f>SUM(Q23:AB23)</f>
        <v>312039534</v>
      </c>
      <c r="AD23" s="182">
        <f>+AC23/AC22</f>
        <v>0.9456018538721126</v>
      </c>
      <c r="AE23" s="3"/>
      <c r="AF23" s="3"/>
    </row>
    <row r="24" spans="1:41" ht="32.1" customHeight="1" x14ac:dyDescent="0.25">
      <c r="A24" s="305" t="s">
        <v>45</v>
      </c>
      <c r="B24" s="312"/>
      <c r="C24" s="175">
        <v>-3437400</v>
      </c>
      <c r="D24" s="174"/>
      <c r="E24" s="174"/>
      <c r="F24" s="174"/>
      <c r="G24" s="174"/>
      <c r="H24" s="174"/>
      <c r="I24" s="174"/>
      <c r="J24" s="174"/>
      <c r="K24" s="174">
        <v>3437400</v>
      </c>
      <c r="L24" s="174"/>
      <c r="M24" s="174"/>
      <c r="N24" s="174"/>
      <c r="O24" s="174">
        <f>SUM(C24:N24)</f>
        <v>0</v>
      </c>
      <c r="P24" s="180"/>
      <c r="Q24" s="175"/>
      <c r="R24" s="174"/>
      <c r="S24" s="174">
        <v>22916000</v>
      </c>
      <c r="T24" s="174">
        <v>22916000</v>
      </c>
      <c r="U24" s="174">
        <v>22916000</v>
      </c>
      <c r="V24" s="174">
        <v>32655300</v>
      </c>
      <c r="W24" s="174">
        <v>32655300</v>
      </c>
      <c r="X24" s="174">
        <v>32655300</v>
      </c>
      <c r="Y24" s="174">
        <v>32655300</v>
      </c>
      <c r="Z24" s="174">
        <v>32655300</v>
      </c>
      <c r="AA24" s="174">
        <v>32655300</v>
      </c>
      <c r="AB24" s="174">
        <v>65310600</v>
      </c>
      <c r="AC24" s="174">
        <f>SUM(Q24:AB24)</f>
        <v>329990400</v>
      </c>
      <c r="AD24" s="182"/>
      <c r="AE24" s="3"/>
      <c r="AF24" s="3"/>
    </row>
    <row r="25" spans="1:41" ht="32.1" customHeight="1" thickBot="1" x14ac:dyDescent="0.3">
      <c r="A25" s="427" t="s">
        <v>46</v>
      </c>
      <c r="B25" s="428"/>
      <c r="C25" s="176">
        <f>3437400-3437400</f>
        <v>0</v>
      </c>
      <c r="D25" s="177">
        <v>0</v>
      </c>
      <c r="E25" s="177">
        <v>0</v>
      </c>
      <c r="F25" s="177">
        <v>0</v>
      </c>
      <c r="G25" s="177"/>
      <c r="H25" s="177"/>
      <c r="I25" s="177"/>
      <c r="J25" s="177"/>
      <c r="K25" s="177"/>
      <c r="L25" s="177"/>
      <c r="M25" s="177"/>
      <c r="N25" s="177"/>
      <c r="O25" s="177">
        <f>SUM(C25:N25)</f>
        <v>0</v>
      </c>
      <c r="P25" s="181"/>
      <c r="Q25" s="176">
        <v>0</v>
      </c>
      <c r="R25" s="177">
        <v>3437400</v>
      </c>
      <c r="S25" s="177">
        <v>22916000</v>
      </c>
      <c r="T25" s="177">
        <v>22725033</v>
      </c>
      <c r="U25" s="177">
        <v>23106967</v>
      </c>
      <c r="V25" s="177">
        <v>22916000</v>
      </c>
      <c r="W25" s="177">
        <v>22916000</v>
      </c>
      <c r="X25" s="177"/>
      <c r="Y25" s="177"/>
      <c r="Z25" s="177"/>
      <c r="AA25" s="177"/>
      <c r="AB25" s="177"/>
      <c r="AC25" s="177">
        <f>SUM(Q25:AB25)</f>
        <v>118017400</v>
      </c>
      <c r="AD25" s="183">
        <f>+AC25/AC24</f>
        <v>0.3576388888888889</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86" t="s">
        <v>48</v>
      </c>
      <c r="B28" s="388" t="s">
        <v>49</v>
      </c>
      <c r="C28" s="389"/>
      <c r="D28" s="312" t="s">
        <v>50</v>
      </c>
      <c r="E28" s="313"/>
      <c r="F28" s="313"/>
      <c r="G28" s="313"/>
      <c r="H28" s="313"/>
      <c r="I28" s="313"/>
      <c r="J28" s="313"/>
      <c r="K28" s="313"/>
      <c r="L28" s="313"/>
      <c r="M28" s="313"/>
      <c r="N28" s="313"/>
      <c r="O28" s="315"/>
      <c r="P28" s="335" t="s">
        <v>41</v>
      </c>
      <c r="Q28" s="335" t="s">
        <v>51</v>
      </c>
      <c r="R28" s="335"/>
      <c r="S28" s="335"/>
      <c r="T28" s="335"/>
      <c r="U28" s="335"/>
      <c r="V28" s="335"/>
      <c r="W28" s="335"/>
      <c r="X28" s="335"/>
      <c r="Y28" s="335"/>
      <c r="Z28" s="335"/>
      <c r="AA28" s="335"/>
      <c r="AB28" s="335"/>
      <c r="AC28" s="335"/>
      <c r="AD28" s="337"/>
    </row>
    <row r="29" spans="1:41" ht="27" customHeight="1" x14ac:dyDescent="0.25">
      <c r="A29" s="387"/>
      <c r="B29" s="390"/>
      <c r="C29" s="391"/>
      <c r="D29" s="88" t="s">
        <v>30</v>
      </c>
      <c r="E29" s="88" t="s">
        <v>31</v>
      </c>
      <c r="F29" s="88" t="s">
        <v>32</v>
      </c>
      <c r="G29" s="88" t="s">
        <v>33</v>
      </c>
      <c r="H29" s="88" t="s">
        <v>8</v>
      </c>
      <c r="I29" s="88" t="s">
        <v>34</v>
      </c>
      <c r="J29" s="88" t="s">
        <v>35</v>
      </c>
      <c r="K29" s="88" t="s">
        <v>36</v>
      </c>
      <c r="L29" s="88" t="s">
        <v>37</v>
      </c>
      <c r="M29" s="88" t="s">
        <v>38</v>
      </c>
      <c r="N29" s="88" t="s">
        <v>39</v>
      </c>
      <c r="O29" s="88" t="s">
        <v>40</v>
      </c>
      <c r="P29" s="315"/>
      <c r="Q29" s="335"/>
      <c r="R29" s="335"/>
      <c r="S29" s="335"/>
      <c r="T29" s="335"/>
      <c r="U29" s="335"/>
      <c r="V29" s="335"/>
      <c r="W29" s="335"/>
      <c r="X29" s="335"/>
      <c r="Y29" s="335"/>
      <c r="Z29" s="335"/>
      <c r="AA29" s="335"/>
      <c r="AB29" s="335"/>
      <c r="AC29" s="335"/>
      <c r="AD29" s="337"/>
    </row>
    <row r="30" spans="1:41" ht="42" customHeight="1" thickBot="1" x14ac:dyDescent="0.3">
      <c r="A30" s="85" t="s">
        <v>138</v>
      </c>
      <c r="B30" s="331"/>
      <c r="C30" s="332"/>
      <c r="D30" s="89"/>
      <c r="E30" s="89"/>
      <c r="F30" s="89"/>
      <c r="G30" s="89"/>
      <c r="H30" s="89"/>
      <c r="I30" s="89"/>
      <c r="J30" s="89"/>
      <c r="K30" s="89"/>
      <c r="L30" s="89"/>
      <c r="M30" s="89"/>
      <c r="N30" s="89"/>
      <c r="O30" s="89"/>
      <c r="P30" s="86">
        <f>SUM(D30:O30)</f>
        <v>0</v>
      </c>
      <c r="Q30" s="333"/>
      <c r="R30" s="333"/>
      <c r="S30" s="333"/>
      <c r="T30" s="333"/>
      <c r="U30" s="333"/>
      <c r="V30" s="333"/>
      <c r="W30" s="333"/>
      <c r="X30" s="333"/>
      <c r="Y30" s="333"/>
      <c r="Z30" s="333"/>
      <c r="AA30" s="333"/>
      <c r="AB30" s="333"/>
      <c r="AC30" s="333"/>
      <c r="AD30" s="334"/>
    </row>
    <row r="31" spans="1:41" ht="45" customHeight="1" x14ac:dyDescent="0.25">
      <c r="A31" s="338" t="s">
        <v>52</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40"/>
    </row>
    <row r="32" spans="1:41" ht="23.1" customHeight="1" x14ac:dyDescent="0.25">
      <c r="A32" s="305" t="s">
        <v>53</v>
      </c>
      <c r="B32" s="335" t="s">
        <v>54</v>
      </c>
      <c r="C32" s="335" t="s">
        <v>49</v>
      </c>
      <c r="D32" s="335" t="s">
        <v>55</v>
      </c>
      <c r="E32" s="335"/>
      <c r="F32" s="335"/>
      <c r="G32" s="335"/>
      <c r="H32" s="335"/>
      <c r="I32" s="335"/>
      <c r="J32" s="335"/>
      <c r="K32" s="335"/>
      <c r="L32" s="335"/>
      <c r="M32" s="335"/>
      <c r="N32" s="335"/>
      <c r="O32" s="335"/>
      <c r="P32" s="335"/>
      <c r="Q32" s="335" t="s">
        <v>56</v>
      </c>
      <c r="R32" s="335"/>
      <c r="S32" s="335"/>
      <c r="T32" s="335"/>
      <c r="U32" s="335"/>
      <c r="V32" s="335"/>
      <c r="W32" s="335"/>
      <c r="X32" s="335"/>
      <c r="Y32" s="335"/>
      <c r="Z32" s="335"/>
      <c r="AA32" s="335"/>
      <c r="AB32" s="335"/>
      <c r="AC32" s="335"/>
      <c r="AD32" s="337"/>
      <c r="AG32" s="87"/>
      <c r="AH32" s="87"/>
      <c r="AI32" s="87"/>
      <c r="AJ32" s="87"/>
      <c r="AK32" s="87"/>
      <c r="AL32" s="87"/>
      <c r="AM32" s="87"/>
      <c r="AN32" s="87"/>
      <c r="AO32" s="87"/>
    </row>
    <row r="33" spans="1:41" ht="27" customHeight="1" x14ac:dyDescent="0.25">
      <c r="A33" s="305"/>
      <c r="B33" s="335"/>
      <c r="C33" s="33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312" t="s">
        <v>57</v>
      </c>
      <c r="R33" s="313"/>
      <c r="S33" s="313"/>
      <c r="T33" s="315"/>
      <c r="U33" s="312" t="s">
        <v>58</v>
      </c>
      <c r="V33" s="313"/>
      <c r="W33" s="313"/>
      <c r="X33" s="315"/>
      <c r="Y33" s="312" t="s">
        <v>59</v>
      </c>
      <c r="Z33" s="313"/>
      <c r="AA33" s="315"/>
      <c r="AB33" s="312" t="s">
        <v>60</v>
      </c>
      <c r="AC33" s="313"/>
      <c r="AD33" s="314"/>
      <c r="AG33" s="87"/>
      <c r="AH33" s="87"/>
      <c r="AI33" s="87"/>
      <c r="AJ33" s="87"/>
      <c r="AK33" s="87"/>
      <c r="AL33" s="87"/>
      <c r="AM33" s="87"/>
      <c r="AN33" s="87"/>
      <c r="AO33" s="87"/>
    </row>
    <row r="34" spans="1:41" ht="106.5" customHeight="1" x14ac:dyDescent="0.25">
      <c r="A34" s="316" t="s">
        <v>138</v>
      </c>
      <c r="B34" s="318">
        <v>0.15</v>
      </c>
      <c r="C34" s="90" t="s">
        <v>61</v>
      </c>
      <c r="D34" s="89">
        <v>1</v>
      </c>
      <c r="E34" s="89">
        <v>1</v>
      </c>
      <c r="F34" s="89">
        <v>1</v>
      </c>
      <c r="G34" s="89">
        <v>1</v>
      </c>
      <c r="H34" s="89">
        <v>1</v>
      </c>
      <c r="I34" s="89">
        <v>1</v>
      </c>
      <c r="J34" s="89">
        <v>1</v>
      </c>
      <c r="K34" s="89">
        <v>1</v>
      </c>
      <c r="L34" s="89">
        <v>1</v>
      </c>
      <c r="M34" s="89">
        <v>1</v>
      </c>
      <c r="N34" s="89">
        <v>1</v>
      </c>
      <c r="O34" s="89">
        <v>1</v>
      </c>
      <c r="P34" s="202">
        <v>1</v>
      </c>
      <c r="Q34" s="527" t="s">
        <v>653</v>
      </c>
      <c r="R34" s="528"/>
      <c r="S34" s="528"/>
      <c r="T34" s="529"/>
      <c r="U34" s="527" t="s">
        <v>654</v>
      </c>
      <c r="V34" s="528"/>
      <c r="W34" s="528"/>
      <c r="X34" s="529"/>
      <c r="Y34" s="533" t="s">
        <v>751</v>
      </c>
      <c r="Z34" s="534"/>
      <c r="AA34" s="535"/>
      <c r="AB34" s="527" t="s">
        <v>139</v>
      </c>
      <c r="AC34" s="528"/>
      <c r="AD34" s="536"/>
      <c r="AG34" s="87"/>
      <c r="AH34" s="87"/>
      <c r="AI34" s="87"/>
      <c r="AJ34" s="87"/>
      <c r="AK34" s="87"/>
      <c r="AL34" s="87"/>
      <c r="AM34" s="87"/>
      <c r="AN34" s="87"/>
      <c r="AO34" s="87"/>
    </row>
    <row r="35" spans="1:41" ht="168.75" customHeight="1" thickBot="1" x14ac:dyDescent="0.3">
      <c r="A35" s="317"/>
      <c r="B35" s="319"/>
      <c r="C35" s="91" t="s">
        <v>64</v>
      </c>
      <c r="D35" s="218">
        <v>1</v>
      </c>
      <c r="E35" s="218">
        <v>1</v>
      </c>
      <c r="F35" s="218">
        <v>1</v>
      </c>
      <c r="G35" s="218">
        <v>1</v>
      </c>
      <c r="H35" s="218">
        <v>1</v>
      </c>
      <c r="I35" s="218">
        <v>1</v>
      </c>
      <c r="J35" s="218">
        <v>1</v>
      </c>
      <c r="K35" s="218"/>
      <c r="L35" s="218"/>
      <c r="M35" s="218"/>
      <c r="N35" s="218"/>
      <c r="O35" s="218"/>
      <c r="P35" s="226">
        <f>MIN(D35:O35)</f>
        <v>1</v>
      </c>
      <c r="Q35" s="530"/>
      <c r="R35" s="531"/>
      <c r="S35" s="531"/>
      <c r="T35" s="532"/>
      <c r="U35" s="530"/>
      <c r="V35" s="531"/>
      <c r="W35" s="531"/>
      <c r="X35" s="532"/>
      <c r="Y35" s="530"/>
      <c r="Z35" s="531"/>
      <c r="AA35" s="532"/>
      <c r="AB35" s="530"/>
      <c r="AC35" s="531"/>
      <c r="AD35" s="537"/>
      <c r="AE35" s="49"/>
      <c r="AF35" s="271"/>
      <c r="AG35" s="87"/>
      <c r="AH35" s="87"/>
      <c r="AI35" s="87"/>
      <c r="AJ35" s="87"/>
      <c r="AK35" s="87"/>
      <c r="AL35" s="87"/>
      <c r="AM35" s="87"/>
      <c r="AN35" s="87"/>
      <c r="AO35" s="87"/>
    </row>
    <row r="36" spans="1:41" ht="26.1" customHeight="1" x14ac:dyDescent="0.25">
      <c r="A36" s="304" t="s">
        <v>65</v>
      </c>
      <c r="B36" s="306" t="s">
        <v>66</v>
      </c>
      <c r="C36" s="308" t="s">
        <v>67</v>
      </c>
      <c r="D36" s="308"/>
      <c r="E36" s="308"/>
      <c r="F36" s="308"/>
      <c r="G36" s="308"/>
      <c r="H36" s="308"/>
      <c r="I36" s="308"/>
      <c r="J36" s="308"/>
      <c r="K36" s="308"/>
      <c r="L36" s="308"/>
      <c r="M36" s="308"/>
      <c r="N36" s="308"/>
      <c r="O36" s="308"/>
      <c r="P36" s="308"/>
      <c r="Q36" s="309" t="s">
        <v>68</v>
      </c>
      <c r="R36" s="310"/>
      <c r="S36" s="310"/>
      <c r="T36" s="310"/>
      <c r="U36" s="310"/>
      <c r="V36" s="310"/>
      <c r="W36" s="310"/>
      <c r="X36" s="310"/>
      <c r="Y36" s="310"/>
      <c r="Z36" s="310"/>
      <c r="AA36" s="310"/>
      <c r="AB36" s="310"/>
      <c r="AC36" s="310"/>
      <c r="AD36" s="311"/>
      <c r="AF36" s="271"/>
      <c r="AG36" s="87"/>
      <c r="AH36" s="87"/>
      <c r="AI36" s="87"/>
      <c r="AJ36" s="87"/>
      <c r="AK36" s="87"/>
      <c r="AL36" s="87"/>
      <c r="AM36" s="87"/>
      <c r="AN36" s="87"/>
      <c r="AO36" s="87"/>
    </row>
    <row r="37" spans="1:41" ht="26.1" customHeight="1" x14ac:dyDescent="0.25">
      <c r="A37" s="305"/>
      <c r="B37" s="307"/>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12" t="s">
        <v>83</v>
      </c>
      <c r="R37" s="313"/>
      <c r="S37" s="313"/>
      <c r="T37" s="313"/>
      <c r="U37" s="313"/>
      <c r="V37" s="313"/>
      <c r="W37" s="313"/>
      <c r="X37" s="313"/>
      <c r="Y37" s="313"/>
      <c r="Z37" s="313"/>
      <c r="AA37" s="313"/>
      <c r="AB37" s="313"/>
      <c r="AC37" s="313"/>
      <c r="AD37" s="314"/>
      <c r="AG37" s="94"/>
      <c r="AH37" s="94"/>
      <c r="AI37" s="94"/>
      <c r="AJ37" s="94"/>
      <c r="AK37" s="94"/>
      <c r="AL37" s="94"/>
      <c r="AM37" s="94"/>
      <c r="AN37" s="94"/>
      <c r="AO37" s="94"/>
    </row>
    <row r="38" spans="1:41" ht="114.75" customHeight="1" x14ac:dyDescent="0.25">
      <c r="A38" s="525" t="s">
        <v>140</v>
      </c>
      <c r="B38" s="298">
        <v>0.06</v>
      </c>
      <c r="C38" s="90" t="s">
        <v>61</v>
      </c>
      <c r="D38" s="205">
        <v>0</v>
      </c>
      <c r="E38" s="205">
        <v>9.0999999999999998E-2</v>
      </c>
      <c r="F38" s="205">
        <v>9.0999999999999998E-2</v>
      </c>
      <c r="G38" s="205">
        <v>9.0999999999999998E-2</v>
      </c>
      <c r="H38" s="205">
        <v>9.0999999999999998E-2</v>
      </c>
      <c r="I38" s="205">
        <v>9.0999999999999998E-2</v>
      </c>
      <c r="J38" s="205">
        <v>9.0999999999999998E-2</v>
      </c>
      <c r="K38" s="205">
        <v>9.0999999999999998E-2</v>
      </c>
      <c r="L38" s="205">
        <v>9.0999999999999998E-2</v>
      </c>
      <c r="M38" s="205">
        <v>9.0999999999999998E-2</v>
      </c>
      <c r="N38" s="205">
        <v>9.0999999999999998E-2</v>
      </c>
      <c r="O38" s="205">
        <v>0.09</v>
      </c>
      <c r="P38" s="96">
        <f>SUM(D38:O38)</f>
        <v>0.99999999999999978</v>
      </c>
      <c r="Q38" s="290" t="s">
        <v>655</v>
      </c>
      <c r="R38" s="291"/>
      <c r="S38" s="291"/>
      <c r="T38" s="291"/>
      <c r="U38" s="291"/>
      <c r="V38" s="291"/>
      <c r="W38" s="291"/>
      <c r="X38" s="291"/>
      <c r="Y38" s="291"/>
      <c r="Z38" s="291"/>
      <c r="AA38" s="291"/>
      <c r="AB38" s="291"/>
      <c r="AC38" s="291"/>
      <c r="AD38" s="292"/>
      <c r="AE38" s="97"/>
      <c r="AG38" s="98"/>
      <c r="AH38" s="98"/>
      <c r="AI38" s="98"/>
      <c r="AJ38" s="98"/>
      <c r="AK38" s="98"/>
      <c r="AL38" s="98"/>
      <c r="AM38" s="98"/>
      <c r="AN38" s="98"/>
      <c r="AO38" s="98"/>
    </row>
    <row r="39" spans="1:41" ht="114.75" customHeight="1" x14ac:dyDescent="0.25">
      <c r="A39" s="526"/>
      <c r="B39" s="299"/>
      <c r="C39" s="99" t="s">
        <v>64</v>
      </c>
      <c r="D39" s="212">
        <v>0</v>
      </c>
      <c r="E39" s="212">
        <v>9.0999999999999998E-2</v>
      </c>
      <c r="F39" s="212">
        <v>9.0999999999999998E-2</v>
      </c>
      <c r="G39" s="212">
        <v>9.0999999999999998E-2</v>
      </c>
      <c r="H39" s="212">
        <v>9.0999999999999998E-2</v>
      </c>
      <c r="I39" s="212">
        <v>9.0999999999999998E-2</v>
      </c>
      <c r="J39" s="212">
        <v>9.0999999999999998E-2</v>
      </c>
      <c r="K39" s="212"/>
      <c r="L39" s="212"/>
      <c r="M39" s="212"/>
      <c r="N39" s="212"/>
      <c r="O39" s="212"/>
      <c r="P39" s="219">
        <f>SUM(D39:O39)</f>
        <v>0.54599999999999993</v>
      </c>
      <c r="Q39" s="300"/>
      <c r="R39" s="301"/>
      <c r="S39" s="301"/>
      <c r="T39" s="301"/>
      <c r="U39" s="301"/>
      <c r="V39" s="301"/>
      <c r="W39" s="301"/>
      <c r="X39" s="301"/>
      <c r="Y39" s="301"/>
      <c r="Z39" s="301"/>
      <c r="AA39" s="301"/>
      <c r="AB39" s="301"/>
      <c r="AC39" s="301"/>
      <c r="AD39" s="302"/>
      <c r="AE39" s="97"/>
    </row>
    <row r="40" spans="1:41" ht="84" customHeight="1" x14ac:dyDescent="0.25">
      <c r="A40" s="526" t="s">
        <v>141</v>
      </c>
      <c r="B40" s="288">
        <v>0.09</v>
      </c>
      <c r="C40" s="102" t="s">
        <v>61</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SUM(D40:O40)</f>
        <v>0.99999999999999978</v>
      </c>
      <c r="Q40" s="290" t="s">
        <v>656</v>
      </c>
      <c r="R40" s="291"/>
      <c r="S40" s="291"/>
      <c r="T40" s="291"/>
      <c r="U40" s="291"/>
      <c r="V40" s="291"/>
      <c r="W40" s="291"/>
      <c r="X40" s="291"/>
      <c r="Y40" s="291"/>
      <c r="Z40" s="291"/>
      <c r="AA40" s="291"/>
      <c r="AB40" s="291"/>
      <c r="AC40" s="291"/>
      <c r="AD40" s="292"/>
      <c r="AE40" s="97"/>
    </row>
    <row r="41" spans="1:41" ht="84" customHeight="1" thickBot="1" x14ac:dyDescent="0.3">
      <c r="A41" s="538"/>
      <c r="B41" s="289"/>
      <c r="C41" s="91" t="s">
        <v>64</v>
      </c>
      <c r="D41" s="214">
        <v>0</v>
      </c>
      <c r="E41" s="214">
        <v>9.0999999999999998E-2</v>
      </c>
      <c r="F41" s="214">
        <v>9.0999999999999998E-2</v>
      </c>
      <c r="G41" s="214">
        <v>9.0999999999999998E-2</v>
      </c>
      <c r="H41" s="214">
        <v>9.0999999999999998E-2</v>
      </c>
      <c r="I41" s="214">
        <v>9.0999999999999998E-2</v>
      </c>
      <c r="J41" s="214">
        <v>9.0999999999999998E-2</v>
      </c>
      <c r="K41" s="214"/>
      <c r="L41" s="214"/>
      <c r="M41" s="214"/>
      <c r="N41" s="214"/>
      <c r="O41" s="214"/>
      <c r="P41" s="220">
        <f>SUM(D41:O41)</f>
        <v>0.54599999999999993</v>
      </c>
      <c r="Q41" s="293"/>
      <c r="R41" s="294"/>
      <c r="S41" s="294"/>
      <c r="T41" s="294"/>
      <c r="U41" s="294"/>
      <c r="V41" s="294"/>
      <c r="W41" s="294"/>
      <c r="X41" s="294"/>
      <c r="Y41" s="294"/>
      <c r="Z41" s="294"/>
      <c r="AA41" s="294"/>
      <c r="AB41" s="294"/>
      <c r="AC41" s="294"/>
      <c r="AD41" s="295"/>
      <c r="AE41" s="97"/>
    </row>
  </sheetData>
  <mergeCells count="76">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 ref="AB1:AD1"/>
    <mergeCell ref="B2:AA2"/>
    <mergeCell ref="AB2:AD2"/>
    <mergeCell ref="B3:AA4"/>
    <mergeCell ref="AB3:AD3"/>
    <mergeCell ref="AB4:AD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AB33:AD33"/>
    <mergeCell ref="Q33:T33"/>
    <mergeCell ref="U33:X33"/>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xr:uid="{00000000-0002-0000-08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800-000001000000}">
      <formula1>2000</formula1>
    </dataValidation>
    <dataValidation type="textLength" operator="lessThanOrEqual" allowBlank="1" showInputMessage="1" showErrorMessage="1" errorTitle="Máximo 2.000 caracteres" error="Máximo 2.000 caracteres" sqref="Q34 Q38:AD41 AB34 U34 Y34" xr:uid="{00000000-0002-0000-0800-000002000000}">
      <formula1>2000</formula1>
    </dataValidation>
  </dataValidations>
  <pageMargins left="0.25" right="0.25" top="0.75" bottom="0.75" header="0.3" footer="0.3"/>
  <pageSetup scale="22"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820B4A-0FB4-4C3D-982F-D6DE627417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1 ATENCIONES LPD</vt:lpstr>
      <vt:lpstr>Meta 1..n</vt:lpstr>
      <vt:lpstr>Meta 2 SEGUIMIENTO LPD</vt:lpstr>
      <vt:lpstr>Meta 3 OPERAR CR</vt:lpstr>
      <vt:lpstr>Meta 4 ATENCION CR</vt:lpstr>
      <vt:lpstr>Meta 5 FORTALECER SOFIA </vt:lpstr>
      <vt:lpstr>Meta 6 ESTRATEGIA PREVENCION</vt:lpstr>
      <vt:lpstr>Meta 7 CLS</vt:lpstr>
      <vt:lpstr>Meta 8 PROTOCOLO TP</vt:lpstr>
      <vt:lpstr>Meta 9 ATENCIONES DUPLAS</vt:lpstr>
      <vt:lpstr>Indicadores PA</vt:lpstr>
      <vt:lpstr>Territorialización PA</vt:lpstr>
      <vt:lpstr>Instructivo</vt:lpstr>
      <vt:lpstr>Generalidades</vt:lpstr>
      <vt:lpstr>Hoja13</vt:lpstr>
      <vt:lpstr>Hoja1</vt:lpstr>
      <vt:lpstr>'Meta 1 ATENCIONES LPD'!Área_de_impresión</vt:lpstr>
      <vt:lpstr>'Meta 2 SEGUIMIENTO LPD'!Área_de_impresión</vt:lpstr>
      <vt:lpstr>'Meta 3 OPERAR CR'!Área_de_impresión</vt:lpstr>
      <vt:lpstr>'Meta 4 ATENCION CR'!Área_de_impresión</vt:lpstr>
      <vt:lpstr>'Meta 5 FORTALECER SOFIA '!Área_de_impresión</vt:lpstr>
      <vt:lpstr>'Meta 6 ESTRATEGIA PREVENCION'!Área_de_impresión</vt:lpstr>
      <vt:lpstr>'Meta 7 CLS'!Área_de_impresión</vt:lpstr>
      <vt:lpstr>'Meta 8 PROTOCOLO TP'!Área_de_impresión</vt:lpstr>
      <vt:lpstr>'Meta 9 ATENCIONES DUPLAS'!Área_de_impresión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 Martínez</dc:creator>
  <cp:keywords/>
  <dc:description/>
  <cp:lastModifiedBy>Rocío López</cp:lastModifiedBy>
  <cp:revision/>
  <cp:lastPrinted>2023-08-08T18:36:47Z</cp:lastPrinted>
  <dcterms:created xsi:type="dcterms:W3CDTF">2011-04-26T22:16:52Z</dcterms:created>
  <dcterms:modified xsi:type="dcterms:W3CDTF">2023-08-08T23:10:30Z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