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3/ReportePA/Reporte Febrero/"/>
    </mc:Choice>
  </mc:AlternateContent>
  <xr:revisionPtr revIDLastSave="3" documentId="8_{AFBA7EB2-A527-4DCE-AC60-8652FF4FF5D9}" xr6:coauthVersionLast="47" xr6:coauthVersionMax="47" xr10:uidLastSave="{2AC20F26-8DD7-4E75-A33D-6AE2BE26B029}"/>
  <bookViews>
    <workbookView xWindow="-108" yWindow="-108" windowWidth="23256" windowHeight="12456" activeTab="3" xr2:uid="{00000000-000D-0000-FFFF-FFFF00000000}"/>
  </bookViews>
  <sheets>
    <sheet name="Metas PA proyecto (1)" sheetId="41" r:id="rId1"/>
    <sheet name="Metas PA proyecto (2)" sheetId="40" r:id="rId2"/>
    <sheet name="Meta 1..n" sheetId="1" state="hidden" r:id="rId3"/>
    <sheet name="Indicadores PA" sheetId="36" r:id="rId4"/>
    <sheet name="Territorialización PA" sheetId="37" state="hidden" r:id="rId5"/>
    <sheet name="Instructivo" sheetId="39" state="hidden" r:id="rId6"/>
    <sheet name="Generalidades" sheetId="38" state="hidden" r:id="rId7"/>
    <sheet name="Ponderación " sheetId="42" state="hidden" r:id="rId8"/>
    <sheet name="Hoja13" sheetId="32" state="hidden" r:id="rId9"/>
    <sheet name="Hoja1" sheetId="20" state="hidden" r:id="rId10"/>
  </sheets>
  <definedNames>
    <definedName name="_xlnm._FilterDatabase" localSheetId="3" hidden="1">'Indicadores PA'!$A$12:$AY$12</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41" l="1"/>
  <c r="N36" i="41"/>
  <c r="M36" i="41"/>
  <c r="L36" i="41"/>
  <c r="K36" i="41"/>
  <c r="J36" i="41"/>
  <c r="I36" i="41"/>
  <c r="H36" i="41"/>
  <c r="G36" i="41"/>
  <c r="F36" i="41"/>
  <c r="E36" i="41"/>
  <c r="E40" i="41" l="1"/>
  <c r="D40" i="41"/>
  <c r="E60" i="40" l="1"/>
  <c r="F60" i="40"/>
  <c r="G60" i="40"/>
  <c r="H60" i="40"/>
  <c r="I60" i="40"/>
  <c r="J60" i="40"/>
  <c r="K60" i="40"/>
  <c r="L60" i="40"/>
  <c r="M60" i="40"/>
  <c r="N60" i="40"/>
  <c r="O60" i="40"/>
  <c r="D60" i="40"/>
  <c r="E53" i="41" l="1"/>
  <c r="E52" i="41" s="1"/>
  <c r="O52" i="41"/>
  <c r="N52" i="41"/>
  <c r="M52" i="41"/>
  <c r="L52" i="41"/>
  <c r="K52" i="41"/>
  <c r="J52" i="41"/>
  <c r="I52" i="41"/>
  <c r="H52" i="41"/>
  <c r="G52" i="41"/>
  <c r="F52" i="41"/>
  <c r="D52" i="41"/>
  <c r="E48" i="41"/>
  <c r="F48" i="41"/>
  <c r="G48" i="41"/>
  <c r="H48" i="41"/>
  <c r="I48" i="41"/>
  <c r="J48" i="41"/>
  <c r="K48" i="41"/>
  <c r="L48" i="41"/>
  <c r="M48" i="41"/>
  <c r="N48" i="41"/>
  <c r="O48" i="41"/>
  <c r="D48" i="41"/>
  <c r="E56" i="40"/>
  <c r="F56" i="40"/>
  <c r="G56" i="40"/>
  <c r="H56" i="40"/>
  <c r="I56" i="40"/>
  <c r="J56" i="40"/>
  <c r="K56" i="40"/>
  <c r="L56" i="40"/>
  <c r="M56" i="40"/>
  <c r="N56" i="40"/>
  <c r="O56" i="40"/>
  <c r="D56" i="40"/>
  <c r="E52" i="40"/>
  <c r="F52" i="40"/>
  <c r="G52" i="40"/>
  <c r="H52" i="40"/>
  <c r="I52" i="40"/>
  <c r="J52" i="40"/>
  <c r="K52" i="40"/>
  <c r="L52" i="40"/>
  <c r="M52" i="40"/>
  <c r="N52" i="40"/>
  <c r="O52" i="40"/>
  <c r="D52" i="40"/>
  <c r="F48" i="40"/>
  <c r="G48" i="40"/>
  <c r="H48" i="40"/>
  <c r="I48" i="40"/>
  <c r="J48" i="40"/>
  <c r="K48" i="40"/>
  <c r="L48" i="40"/>
  <c r="M48" i="40"/>
  <c r="N48" i="40"/>
  <c r="O48" i="40"/>
  <c r="E48" i="40"/>
  <c r="P53" i="41" l="1"/>
  <c r="AT18" i="36" s="1"/>
  <c r="P51" i="41"/>
  <c r="P49" i="41"/>
  <c r="AT17" i="36" s="1"/>
  <c r="P47" i="41"/>
  <c r="P45" i="41"/>
  <c r="P44" i="41"/>
  <c r="AT16" i="36" s="1"/>
  <c r="P43" i="41"/>
  <c r="P41" i="41"/>
  <c r="AT15" i="36" s="1"/>
  <c r="P39" i="41"/>
  <c r="P61" i="40"/>
  <c r="AT24" i="36" s="1"/>
  <c r="P59" i="40"/>
  <c r="P57" i="40"/>
  <c r="AT23" i="36" s="1"/>
  <c r="P55" i="40"/>
  <c r="P53" i="40"/>
  <c r="AT22" i="36" s="1"/>
  <c r="P51" i="40"/>
  <c r="P49" i="40"/>
  <c r="AT21" i="36" s="1"/>
  <c r="P47" i="40"/>
  <c r="P45" i="40"/>
  <c r="AT20" i="36" s="1"/>
  <c r="P44" i="40"/>
  <c r="P41" i="40"/>
  <c r="AT19" i="36" s="1"/>
  <c r="P39" i="40"/>
  <c r="K35" i="40"/>
  <c r="J35" i="40"/>
  <c r="I35" i="40"/>
  <c r="O36" i="40"/>
  <c r="O35" i="40" s="1"/>
  <c r="N36" i="40"/>
  <c r="N35" i="40" s="1"/>
  <c r="M36" i="40"/>
  <c r="M35" i="40" s="1"/>
  <c r="L36" i="40"/>
  <c r="L35" i="40" s="1"/>
  <c r="K36" i="40"/>
  <c r="J36" i="40"/>
  <c r="I36" i="40"/>
  <c r="H36" i="40"/>
  <c r="H35" i="40" s="1"/>
  <c r="G36" i="40"/>
  <c r="G35" i="40" s="1"/>
  <c r="F36" i="40"/>
  <c r="F35" i="40" s="1"/>
  <c r="E36" i="40"/>
  <c r="E35" i="40" s="1"/>
  <c r="D36" i="40"/>
  <c r="P36" i="40" s="1"/>
  <c r="AT14" i="36" s="1"/>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O50" i="40"/>
  <c r="N50" i="40"/>
  <c r="M50" i="40"/>
  <c r="L50" i="40"/>
  <c r="K50" i="40"/>
  <c r="J50" i="40"/>
  <c r="I50" i="40"/>
  <c r="H50" i="40"/>
  <c r="G50" i="40"/>
  <c r="F50" i="40"/>
  <c r="E50" i="40"/>
  <c r="D46" i="40"/>
  <c r="P46" i="40" s="1"/>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H35" i="41" s="1"/>
  <c r="I54" i="41"/>
  <c r="J54" i="41"/>
  <c r="K54" i="41"/>
  <c r="L54" i="41"/>
  <c r="M54" i="41"/>
  <c r="N54" i="41"/>
  <c r="O54" i="41"/>
  <c r="P52" i="41"/>
  <c r="D53" i="41"/>
  <c r="D54" i="41"/>
  <c r="P54" i="41" s="1"/>
  <c r="E50" i="41"/>
  <c r="F50" i="41"/>
  <c r="F35" i="41" s="1"/>
  <c r="G50" i="41"/>
  <c r="H50" i="41"/>
  <c r="I50" i="41"/>
  <c r="J50" i="41"/>
  <c r="K50" i="41"/>
  <c r="L50" i="41"/>
  <c r="M50" i="41"/>
  <c r="N50" i="41"/>
  <c r="N35" i="41" s="1"/>
  <c r="O50" i="41"/>
  <c r="E46" i="41"/>
  <c r="F46" i="41"/>
  <c r="G46" i="41"/>
  <c r="H46" i="41"/>
  <c r="I46" i="41"/>
  <c r="J46" i="41"/>
  <c r="J35" i="41" s="1"/>
  <c r="K46" i="41"/>
  <c r="L46" i="41"/>
  <c r="M46" i="41"/>
  <c r="N46" i="41"/>
  <c r="O46" i="41"/>
  <c r="D46" i="41"/>
  <c r="E42" i="41"/>
  <c r="F42" i="41"/>
  <c r="G42" i="41"/>
  <c r="G35" i="41" s="1"/>
  <c r="H42" i="41"/>
  <c r="I42" i="41"/>
  <c r="J42" i="41"/>
  <c r="K42" i="41"/>
  <c r="L42" i="41"/>
  <c r="M42" i="41"/>
  <c r="N42" i="41"/>
  <c r="O42" i="41"/>
  <c r="O35" i="41" s="1"/>
  <c r="I35" i="41" l="1"/>
  <c r="M35" i="41"/>
  <c r="K35" i="41"/>
  <c r="L35" i="41"/>
  <c r="E35" i="41"/>
  <c r="P46" i="41"/>
  <c r="D35" i="40"/>
  <c r="D40" i="40"/>
  <c r="D42" i="40" l="1"/>
  <c r="P42" i="40" s="1"/>
  <c r="P40" i="40"/>
  <c r="P52" i="40"/>
  <c r="P48" i="41"/>
  <c r="P56" i="40"/>
  <c r="D62" i="40" l="1"/>
  <c r="P62" i="40" s="1"/>
  <c r="P60" i="40"/>
  <c r="D42" i="41"/>
  <c r="P40" i="41"/>
  <c r="D58" i="40"/>
  <c r="P58" i="40" s="1"/>
  <c r="D54" i="40"/>
  <c r="P54" i="40" s="1"/>
  <c r="D50" i="41"/>
  <c r="P50" i="41" s="1"/>
  <c r="AS15" i="36"/>
  <c r="AS16" i="36"/>
  <c r="AS17" i="36"/>
  <c r="AS18" i="36"/>
  <c r="AS19" i="36"/>
  <c r="AS20" i="36"/>
  <c r="AS21"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1" i="36"/>
  <c r="AJ21" i="36"/>
  <c r="AK21" i="36"/>
  <c r="AL21" i="36"/>
  <c r="AM21" i="36"/>
  <c r="AN21" i="36"/>
  <c r="AO21" i="36"/>
  <c r="AP21" i="36"/>
  <c r="AQ21" i="36"/>
  <c r="AR21"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D35" i="41"/>
  <c r="D36" i="41" s="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G22" i="42" s="1"/>
  <c r="F20" i="42"/>
  <c r="F22" i="42" s="1"/>
  <c r="E20" i="42"/>
  <c r="E22" i="42" s="1"/>
  <c r="C20" i="42"/>
  <c r="C22" i="42" s="1"/>
  <c r="G17" i="42"/>
  <c r="F17" i="42"/>
  <c r="E17" i="42"/>
  <c r="D17" i="42"/>
  <c r="C17" i="42"/>
  <c r="H16" i="42"/>
  <c r="H15" i="42"/>
  <c r="H14" i="42"/>
  <c r="H17" i="42" s="1"/>
  <c r="D14" i="42"/>
  <c r="D20" i="42" s="1"/>
  <c r="H13" i="42"/>
  <c r="F11" i="42" s="1"/>
  <c r="G11" i="42"/>
  <c r="C11" i="42"/>
  <c r="K8" i="42"/>
  <c r="K7" i="42"/>
  <c r="K6" i="42"/>
  <c r="G9" i="42" s="1"/>
  <c r="K5" i="42"/>
  <c r="C4" i="42"/>
  <c r="D3" i="42" s="1"/>
  <c r="K3" i="42"/>
  <c r="J4" i="42" s="1"/>
  <c r="D2" i="42"/>
  <c r="AH13" i="36" l="1"/>
  <c r="M6" i="42"/>
  <c r="H11" i="42"/>
  <c r="K9" i="42"/>
  <c r="D22" i="42"/>
  <c r="H9" i="42"/>
  <c r="I9" i="42"/>
  <c r="I4" i="42"/>
  <c r="J9" i="42"/>
  <c r="D4" i="42"/>
  <c r="H22" i="42"/>
  <c r="D11" i="42"/>
  <c r="E11" i="42"/>
  <c r="H4" i="42"/>
  <c r="P36" i="41" l="1"/>
  <c r="AT13" i="36" s="1"/>
  <c r="AU24" i="36"/>
  <c r="AU23" i="36"/>
  <c r="AU22" i="36"/>
  <c r="AU20" i="36"/>
  <c r="AU19" i="36"/>
  <c r="AU18" i="36"/>
  <c r="AU17" i="36"/>
  <c r="AU16" i="36"/>
  <c r="AU15" i="36"/>
  <c r="B49" i="40" l="1"/>
  <c r="D48" i="40" s="1"/>
  <c r="D50" i="40" l="1"/>
  <c r="P50" i="40" s="1"/>
  <c r="P48" i="40"/>
  <c r="AH21" i="36"/>
  <c r="AU21" i="36" s="1"/>
  <c r="P35" i="41" l="1"/>
  <c r="P34" i="41"/>
  <c r="P30" i="41"/>
  <c r="AC25" i="41"/>
  <c r="AD25" i="41" s="1"/>
  <c r="O25" i="41"/>
  <c r="P25" i="41" s="1"/>
  <c r="AC24" i="41"/>
  <c r="O24" i="41"/>
  <c r="AC23" i="41"/>
  <c r="O23" i="41"/>
  <c r="P23" i="41" s="1"/>
  <c r="AC22" i="41"/>
  <c r="O22" i="41"/>
  <c r="AD23" i="41"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AX58" i="37" s="1"/>
  <c r="S38" i="37"/>
  <c r="S58" i="37" s="1"/>
  <c r="R38" i="37"/>
  <c r="R58" i="37" s="1"/>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s="1"/>
  <c r="J32" i="37"/>
  <c r="K32" i="37"/>
  <c r="L32" i="37"/>
  <c r="AX14" i="37"/>
  <c r="AX15" i="37"/>
  <c r="AX16" i="37"/>
  <c r="AX17" i="37"/>
  <c r="AX18" i="37"/>
  <c r="AX19" i="37"/>
  <c r="AX20" i="37"/>
  <c r="AX21" i="37"/>
  <c r="AX22" i="37"/>
  <c r="AU14" i="36"/>
  <c r="AU13" i="36"/>
  <c r="P34" i="40"/>
  <c r="O23" i="40"/>
  <c r="P23" i="40" s="1"/>
  <c r="T32" i="37"/>
  <c r="U32" i="37"/>
  <c r="V32" i="37"/>
  <c r="W32" i="37"/>
  <c r="X32" i="37"/>
  <c r="AZ32" i="37"/>
  <c r="BA32" i="37"/>
  <c r="BB32" i="37"/>
  <c r="BC32" i="37"/>
  <c r="BD32" i="37"/>
  <c r="BE32" i="37"/>
  <c r="AC25" i="40"/>
  <c r="AD25" i="40" s="1"/>
  <c r="AC24" i="40"/>
  <c r="AC23" i="40"/>
  <c r="AC22" i="40"/>
  <c r="O25" i="40"/>
  <c r="P25" i="40" s="1"/>
  <c r="O24" i="40"/>
  <c r="O22" i="40"/>
  <c r="P43" i="40"/>
  <c r="P35" i="40"/>
  <c r="P30" i="40"/>
  <c r="P28" i="1"/>
  <c r="P24" i="1"/>
  <c r="AX12" i="37"/>
  <c r="AX13" i="37"/>
  <c r="AX23" i="37"/>
  <c r="AX24" i="37"/>
  <c r="AX25" i="37"/>
  <c r="AX26" i="37"/>
  <c r="AX27" i="37"/>
  <c r="AX28" i="37"/>
  <c r="AX29" i="37"/>
  <c r="AX30" i="37"/>
  <c r="AX31" i="37"/>
  <c r="AX11" i="37"/>
  <c r="AX32" i="37" s="1"/>
  <c r="R12" i="37"/>
  <c r="R32" i="37" s="1"/>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32" i="37"/>
  <c r="AD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A15" authorId="0" shapeId="0" xr:uid="{00000000-0006-0000-0700-000001000000}">
      <text>
        <r>
          <rPr>
            <b/>
            <sz val="9"/>
            <color indexed="8"/>
            <rFont val="Tahoma"/>
            <family val="2"/>
          </rPr>
          <t>pc:</t>
        </r>
        <r>
          <rPr>
            <sz val="9"/>
            <color indexed="8"/>
            <rFont val="Tahoma"/>
            <family val="2"/>
          </rPr>
          <t xml:space="preserve">
</t>
        </r>
        <r>
          <rPr>
            <sz val="9"/>
            <color indexed="8"/>
            <rFont val="Tahoma"/>
            <family val="2"/>
          </rPr>
          <t xml:space="preserve">Se plantea por porcentaje de avance
</t>
        </r>
        <r>
          <rPr>
            <sz val="9"/>
            <color indexed="8"/>
            <rFont val="Tahoma"/>
            <family val="2"/>
          </rPr>
          <t xml:space="preserve">año 1 = 10%
</t>
        </r>
        <r>
          <rPr>
            <sz val="9"/>
            <color indexed="8"/>
            <rFont val="Tahoma"/>
            <family val="2"/>
          </rPr>
          <t xml:space="preserve">año 2 = 25%
</t>
        </r>
        <r>
          <rPr>
            <sz val="9"/>
            <color indexed="8"/>
            <rFont val="Tahoma"/>
            <family val="2"/>
          </rPr>
          <t xml:space="preserve">año 3 = 25%
</t>
        </r>
        <r>
          <rPr>
            <sz val="9"/>
            <color indexed="8"/>
            <rFont val="Tahoma"/>
            <family val="2"/>
          </rPr>
          <t xml:space="preserve">año 4 = 25%
</t>
        </r>
        <r>
          <rPr>
            <sz val="9"/>
            <color indexed="8"/>
            <rFont val="Tahoma"/>
            <family val="2"/>
          </rPr>
          <t>año 5 = 15%</t>
        </r>
      </text>
    </comment>
  </commentList>
</comments>
</file>

<file path=xl/sharedStrings.xml><?xml version="1.0" encoding="utf-8"?>
<sst xmlns="http://schemas.openxmlformats.org/spreadsheetml/2006/main" count="1200" uniqueCount="524">
  <si>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</si>
  <si>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</si>
  <si>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</si>
  <si>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</si>
  <si>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</si>
  <si>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</si>
  <si>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</si>
  <si>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</si>
  <si>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</si>
  <si>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</si>
  <si>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</si>
  <si>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</si>
  <si>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</si>
  <si>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</si>
  <si>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</si>
  <si>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</si>
  <si>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</si>
  <si>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</si>
  <si>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</si>
  <si>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</si>
  <si>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</si>
  <si>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</si>
  <si>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</si>
  <si>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</si>
  <si>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</si>
  <si>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</si>
  <si>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</si>
  <si>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</si>
  <si>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</si>
  <si>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</si>
  <si>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</si>
  <si>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</si>
  <si>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</si>
  <si>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</si>
  <si>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</si>
  <si>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</si>
  <si>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</si>
  <si>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</si>
  <si>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</si>
  <si>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</si>
  <si>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</si>
  <si>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</si>
  <si>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</si>
  <si>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</si>
  <si>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</si>
  <si>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</si>
  <si>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</si>
  <si>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</si>
  <si>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</si>
  <si>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</si>
  <si>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</si>
  <si>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</si>
  <si>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</si>
  <si>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</si>
  <si>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</si>
  <si>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</si>
  <si>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</si>
  <si>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</si>
  <si>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</si>
  <si>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</si>
  <si>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</si>
  <si>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</si>
  <si>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</si>
  <si>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</si>
  <si>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</si>
  <si>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</si>
  <si>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</si>
  <si>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</si>
  <si>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</si>
  <si>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</si>
  <si>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</si>
  <si>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</si>
  <si>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</si>
  <si>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</si>
  <si>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</si>
  <si>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</si>
  <si>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</si>
  <si>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</si>
  <si>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</si>
  <si>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</si>
  <si>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</si>
  <si>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</si>
  <si>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</si>
  <si>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</si>
  <si>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</si>
  <si>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</si>
  <si>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</si>
  <si>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</si>
  <si>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</si>
  <si>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</si>
  <si>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</si>
  <si>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</si>
  <si>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</si>
  <si>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</si>
  <si>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</si>
  <si>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</si>
  <si>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</si>
  <si>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</si>
  <si>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</si>
  <si>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</si>
  <si>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</si>
  <si>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</si>
  <si>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</si>
  <si>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</si>
  <si>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</si>
  <si>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</si>
  <si>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</si>
  <si>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</si>
  <si>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</si>
  <si>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</si>
  <si>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</si>
  <si>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</si>
  <si>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</si>
  <si>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</si>
  <si>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</si>
  <si>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</si>
  <si>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</si>
  <si>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</si>
  <si>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</si>
  <si>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</si>
  <si>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</si>
  <si>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</si>
  <si>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</si>
  <si>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</si>
  <si>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</si>
  <si>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</si>
  <si>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</si>
  <si>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</si>
  <si>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</si>
  <si>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</si>
  <si>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</si>
  <si>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</si>
  <si>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</si>
  <si>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</si>
  <si>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</si>
  <si>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</si>
  <si>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</si>
  <si>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</si>
  <si>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</si>
  <si>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</si>
  <si>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</si>
  <si>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</si>
  <si>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</si>
  <si>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</si>
  <si>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</si>
  <si>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</si>
  <si>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</si>
  <si>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</si>
  <si>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</si>
  <si>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</si>
  <si>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</si>
  <si>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</si>
  <si>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</si>
  <si>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</si>
  <si>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</si>
  <si>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</si>
  <si>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</si>
  <si>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</si>
  <si>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</si>
  <si>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</si>
  <si>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</si>
  <si>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</si>
  <si>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</si>
  <si>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</si>
  <si>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</si>
  <si>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</si>
  <si>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</si>
  <si>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</si>
  <si>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</si>
  <si>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</si>
  <si>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</si>
  <si>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</si>
  <si>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</si>
  <si>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</si>
  <si>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</si>
  <si>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</si>
  <si>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</si>
  <si>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</si>
  <si>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</si>
  <si>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</si>
  <si>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</si>
  <si>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</si>
  <si>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</si>
  <si>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</si>
  <si>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</si>
  <si>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</si>
  <si>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</si>
  <si>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</si>
  <si>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</si>
  <si>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</si>
  <si>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</si>
  <si>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</si>
  <si>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</si>
  <si>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</si>
  <si>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</si>
  <si>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</si>
  <si>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</si>
  <si>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</si>
  <si>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</si>
  <si>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</si>
  <si>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</si>
  <si>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</si>
  <si>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</si>
  <si>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</si>
  <si>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</si>
  <si>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</si>
  <si>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</si>
  <si>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</si>
  <si>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</si>
  <si>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</si>
  <si>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</si>
  <si>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</si>
  <si>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</si>
  <si>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</si>
  <si>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</si>
  <si>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</si>
  <si>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</si>
  <si>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</si>
  <si>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</si>
  <si>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</si>
  <si>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</si>
  <si>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</si>
  <si>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</si>
  <si>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</si>
  <si>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</si>
  <si>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</si>
  <si>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</si>
  <si>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</si>
  <si>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</si>
  <si>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</si>
  <si>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</si>
  <si>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</si>
  <si>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</si>
  <si>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</si>
  <si>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</si>
  <si>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</si>
  <si>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</si>
  <si>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</si>
  <si>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</si>
  <si>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</si>
  <si>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</si>
  <si>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</si>
  <si>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</si>
  <si>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</si>
  <si>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</si>
  <si>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</si>
  <si>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</si>
  <si>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</si>
  <si>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</si>
  <si>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</si>
  <si>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</si>
  <si>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</si>
  <si>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</si>
  <si>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</si>
  <si>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</si>
  <si>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</si>
  <si>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</si>
  <si>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</si>
  <si>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</si>
  <si>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</si>
  <si>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</si>
  <si>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</si>
  <si>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</si>
  <si>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</si>
  <si>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</si>
  <si>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</si>
  <si>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</si>
  <si>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</si>
  <si>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</si>
  <si>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</si>
  <si>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</si>
  <si>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</si>
  <si>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</si>
  <si>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</si>
  <si>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</si>
  <si>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</si>
  <si>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</si>
  <si>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</si>
  <si>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</si>
  <si>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</si>
  <si>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</si>
  <si>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</si>
  <si>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</si>
  <si>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</si>
  <si>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</si>
  <si>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</si>
  <si>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</si>
  <si>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</si>
  <si>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</si>
  <si>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</si>
  <si>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</si>
  <si>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</si>
  <si>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</si>
  <si>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</si>
  <si>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</si>
  <si>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</si>
  <si>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</si>
  <si>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</si>
  <si>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</si>
  <si>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</si>
  <si>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</si>
  <si>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</si>
  <si>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</si>
  <si>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</si>
  <si>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</si>
  <si>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</si>
  <si>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</si>
  <si>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</si>
  <si>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</si>
  <si>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</si>
  <si>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</si>
  <si>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</si>
  <si>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</si>
  <si>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</si>
  <si>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</si>
  <si>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</si>
  <si>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</si>
  <si>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</si>
  <si>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</si>
  <si>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</si>
  <si>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</si>
  <si>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</si>
  <si>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</si>
  <si>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</si>
  <si>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</si>
  <si>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</si>
  <si>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</si>
  <si>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</si>
  <si>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</si>
  <si>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</si>
  <si>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</si>
  <si>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</si>
  <si>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</si>
  <si>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</si>
  <si>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</si>
  <si>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</si>
  <si>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</si>
  <si>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</si>
  <si>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</si>
  <si>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</si>
  <si>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</si>
  <si>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</si>
  <si>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</si>
  <si>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</si>
  <si>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</si>
  <si>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</si>
  <si>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</si>
  <si>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</si>
  <si>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</si>
  <si>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</si>
  <si>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</si>
  <si>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</si>
  <si>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</si>
  <si>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</si>
  <si>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</si>
  <si>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</si>
  <si>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</si>
  <si>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</si>
  <si>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</si>
  <si>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</si>
  <si>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</si>
  <si>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</si>
  <si>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</si>
  <si>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</si>
  <si>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</si>
  <si>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</si>
  <si>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</si>
  <si>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</si>
  <si>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</si>
  <si>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</si>
  <si>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</si>
  <si>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</si>
  <si>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</si>
  <si>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</si>
  <si>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</si>
  <si>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</si>
  <si>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</si>
  <si>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</si>
  <si>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</si>
  <si>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</si>
  <si>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</si>
  <si>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</si>
  <si>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</si>
  <si>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</si>
  <si>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</si>
  <si>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</si>
  <si>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</si>
  <si>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</si>
  <si>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</si>
  <si>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</si>
  <si>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</si>
  <si>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</si>
  <si>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</si>
  <si>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</si>
  <si>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</si>
  <si>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</si>
  <si>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</si>
  <si>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</si>
  <si>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</si>
  <si>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</si>
  <si>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</si>
  <si>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</si>
  <si>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</si>
  <si>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</si>
  <si>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</si>
  <si>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</si>
  <si>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</si>
  <si>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</si>
  <si>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</si>
  <si>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</si>
  <si>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</si>
  <si>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</si>
  <si>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</si>
  <si>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</si>
  <si>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</si>
  <si>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</si>
  <si>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</si>
  <si>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Desarrollo de campañas, formatos de comunicación y materiales de divulgación edu pedagógica para la transformación cultural y el cambio social</t>
  </si>
  <si>
    <t>Fortalecer las estrategias de divulgación edu pedagógica para favorecer el acceso a la información sobre los derechos de las mujeres y la información sobre la oferta de servicios de la SDMujer, en Bogotá.</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</si>
  <si>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</si>
  <si>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</si>
  <si>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</si>
  <si>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</si>
  <si>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</si>
  <si>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</si>
  <si>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</si>
  <si>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</si>
  <si>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</si>
  <si>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</si>
  <si>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</si>
  <si>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</si>
  <si>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</si>
  <si>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</si>
  <si>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</si>
  <si>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</si>
  <si>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</si>
  <si>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</si>
  <si>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</si>
  <si>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</si>
  <si>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</si>
  <si>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</si>
  <si>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</si>
  <si>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</si>
  <si>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</si>
  <si>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</si>
  <si>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</si>
  <si>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</si>
  <si>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</si>
  <si>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</si>
  <si>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</si>
  <si>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</si>
  <si>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</si>
  <si>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</si>
  <si>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</si>
  <si>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</si>
  <si>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</si>
  <si>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</si>
  <si>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</si>
  <si>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</si>
  <si>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</si>
  <si>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</si>
  <si>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</si>
  <si>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</si>
  <si>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</si>
  <si>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</si>
  <si>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</si>
  <si>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</si>
  <si>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</si>
  <si>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</si>
  <si>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</si>
  <si>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</si>
  <si>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</si>
  <si>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</si>
  <si>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</si>
  <si>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</si>
  <si>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</si>
  <si>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</si>
  <si>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</si>
  <si>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</si>
  <si>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</si>
  <si>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</si>
  <si>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</si>
  <si>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</si>
  <si>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</si>
  <si>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</si>
  <si>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</si>
  <si>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</si>
  <si>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</si>
  <si>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</si>
  <si>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</si>
  <si>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</si>
  <si>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</si>
  <si>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</si>
  <si>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</si>
  <si>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X</t>
  </si>
  <si>
    <t>Se adelantó la contratación de 6 personas a través de contratos de prestación de servicios (Contratos No. 100, 111, 112, 300, 302 y 3031).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$493.084.918 para el cumplimiento de lo definido en el proyecto de inversión. La contratación pendiente se realizará en el mes de febrero de 2023
Fuente de Información: SECOP II</t>
  </si>
  <si>
    <t>La información reportada en la presente actividad corresponde a los alcances realizados a través del contrato de Central de Medios de la SDMujer. Por lo cual, y dado que dicho contrato se encuentra en fase precontractual, los avances de este indicador se realizaran una vez dicho contrato se encuentre en ejecución</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</si>
  <si>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</si>
  <si>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</si>
  <si>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</si>
  <si>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</si>
  <si>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</si>
  <si>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</si>
  <si>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</si>
  <si>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</si>
  <si>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</si>
  <si>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MARCELA RINCON CAICEDO</t>
  </si>
  <si>
    <t>Cargo: ASESORA DEL DESPACHO / GERENTA DEL PROYECTO</t>
  </si>
  <si>
    <t>Nombre: CLAUDIA PATRICIA LÓPEZ HERRERA</t>
  </si>
  <si>
    <t>Cargo: LIDERESA DEL PROYECTO</t>
  </si>
  <si>
    <t>En el mes de febrero se realizó la revisión por parte de la Dirección de Contratación del Estudio Previo y del Anexo Técnico para la contratación de Central de Medios. Adicionalmente se remitieron solicitudes de cotización a Empresas via correo electronico y a traves de la tienda virtual de Colombia Compra Eficiente. Se espera que en el mes de marzo se realice el tramite de contratación de acuerdo con la mejor propuesta del mercado.</t>
  </si>
  <si>
    <t>Se adelantó la contratación de 6 personas a través de contratos de prestación de servicios (Contratos No. 80, 82, 90, 253, 255 y 258).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$493.084.918 para el cumplimiento de lo definido en el proyecto de inversión. La contratación pendiente se realizará en el mes de febrero de 2023
Fuente de Información: SECOP II</t>
  </si>
  <si>
    <t>No recibi reporte de esta meta</t>
  </si>
  <si>
    <t>En el mes de febrero se realizaron 341 piezas gráficas para dar a conocer los servicios y campañas de la SDMujer, entre los cuales se destacan: Da el Primer Paso, Bus del Cuidado Rural, Manzanas del Cuidado, violencias, entre otras</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</si>
  <si>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14,42% con una ejecucion de 18 contenidos en el mes de enero y 155 contenidos elaborados en el mes de febrero de un total 1.200 contenidos programados para la vigencia 2023.</t>
  </si>
  <si>
    <t>En el mes de febrero se realizaron 9 publicaciones y contenidos periodisticos, en los cuales se destacan: "5 cosas que los casos recientes de violencia contra las mujeres han evidenciado", "Rechazamos feminicidio de Yudy Paola Acero Zuluaga", "Desmintiendo mitos" y "Frases de mujeres beneficiarias de CR"</t>
  </si>
  <si>
    <t>Se adelantó la contratación de 18 personas a través de contratos de prestación de servicios (Contratos No. 81, 88, 89, 91, 110, 263, 270, 271, 272, 384, 385, 386, 387, 388, 394 y 431). Estas personas serán las encargadas de diseñar e implementar las actividades necesarias para cumplir con la elaboración de la estrategia de comunicaciones en la vigencia 2023. En esta línea se comprometió un valor total de $1.140.005.741 para el cumplimiento de lo definido en el proyecto de inversión
Fuente de Información: SECOP II</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</si>
  <si>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el mes de febrero teniendo en cuenta las solicitudes recibidas se ha logrando un cumplimiento del 13% de la meta del 2023.</t>
  </si>
  <si>
    <t>Se realizaron actividades de difusión masiva para dar a conocer los diferentes servicios de la Sdmujer en el mes de febrero, logrando un total de 1.344.782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</si>
  <si>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el mes de febrero, logrando un total de 1.344.782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</si>
  <si>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r>
      <t>En el mes de febrero se realizaron 299 publicaciones en los canales digitales de la entidad, las cuales se distribuyeron de la siguiente manera: 52 Instagram, 159 Twitter, 86 Facebook y 11 TikTok. Adicionalmente se realizaron 11 en el sitio WEB Institucional.</t>
    </r>
    <r>
      <rPr>
        <sz val="11"/>
        <color theme="0"/>
        <rFont val="Times New Roman"/>
        <family val="1"/>
      </rPr>
      <t xml:space="preserve"> </t>
    </r>
  </si>
  <si>
    <t xml:space="preserve">En el mes de febrero se realizaron 299 publicaciones en los canales digitales de la entidad, las cuales se distribuyeron de la siguiente manera: 52 Instagram, 159 Twitter, 86 Facebook y 11 TikTok. Adicionalmente se realizaron 11 en el sitio WEB Institucional. </t>
  </si>
  <si>
    <t>Se realizaron actividades de difusión masiva para dar a conocer los diferentes servicios de la Sdmujer en el mes de febrero, logrando un total de 402.724 alcances en dicho mes y un acumulado de 1.198.900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</si>
  <si>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En el mes de febrero se contabilizaron 78.296 clics en la página de la SDMujer, entre los cuales se destacan las siguientes temáticas: Sistema de Cuidado 4.193 visitas, Da el Primer Paso 441 visitas. En la vigencia 2023 se han registrado un total de 145.822 clics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</si>
</sst>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5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
      <sz val="11"/>
      <color theme="0"/>
      <name val="Times New Roman"/>
      <family val="1"/>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9" fontId="21" fillId="0" borderId="0" applyFont="0" applyFill="0" applyBorder="0" applyAlignment="0" applyProtection="0"/>
    <xf numFmtId="167" fontId="21" fillId="0" borderId="0" applyFont="0" applyFill="0" applyBorder="0" applyAlignment="0" applyProtection="0"/>
    <xf numFmtId="41" fontId="21" fillId="0" borderId="0" applyFont="0" applyFill="0" applyBorder="0" applyAlignment="0" applyProtection="0"/>
    <xf numFmtId="169" fontId="5" fillId="0" borderId="0" applyFont="0" applyFill="0" applyBorder="0" applyAlignment="0" applyProtection="0"/>
    <xf numFmtId="168"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71" fontId="2" fillId="0" borderId="0" applyFont="0" applyFill="0" applyBorder="0" applyAlignment="0" applyProtection="0"/>
    <xf numFmtId="170" fontId="2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2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7" fontId="33" fillId="0" borderId="1" xfId="11" applyFont="1" applyBorder="1" applyAlignment="1">
      <alignment horizontal="center" vertical="center" wrapText="1"/>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18" fillId="0" borderId="1" xfId="0" applyFont="1" applyBorder="1" applyAlignment="1">
      <alignment horizontal="center" vertical="center" wrapText="1"/>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5" fillId="9" borderId="1" xfId="28" applyFont="1" applyFill="1" applyBorder="1" applyAlignment="1">
      <alignment horizontal="center" vertical="center" wrapText="1"/>
    </xf>
    <xf numFmtId="9" fontId="33" fillId="0" borderId="0" xfId="28" applyFont="1" applyAlignment="1">
      <alignment vertical="center"/>
    </xf>
    <xf numFmtId="0" fontId="35" fillId="21" borderId="1" xfId="0" applyFont="1" applyFill="1" applyBorder="1" applyAlignment="1">
      <alignment horizontal="left" vertical="center"/>
    </xf>
    <xf numFmtId="0" fontId="35" fillId="0" borderId="1" xfId="0" applyFont="1" applyBorder="1" applyAlignment="1">
      <alignment horizontal="left" vertical="center"/>
    </xf>
    <xf numFmtId="0" fontId="35"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33" fillId="0" borderId="2"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0" fontId="33" fillId="25"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3" fillId="0" borderId="0" xfId="0" applyFont="1" applyAlignment="1">
      <alignment horizontal="center" vertical="center" wrapText="1"/>
    </xf>
    <xf numFmtId="0" fontId="37" fillId="0" borderId="1" xfId="0" applyFont="1" applyBorder="1" applyAlignment="1">
      <alignment vertical="center" wrapText="1"/>
    </xf>
    <xf numFmtId="0" fontId="36" fillId="9" borderId="1" xfId="0" applyFont="1" applyFill="1" applyBorder="1" applyAlignment="1">
      <alignment horizontal="left" vertical="center" wrapText="1"/>
    </xf>
    <xf numFmtId="0" fontId="33" fillId="25" borderId="1" xfId="0" applyFont="1" applyFill="1" applyBorder="1" applyAlignment="1">
      <alignment horizontal="left" vertical="center" wrapText="1"/>
    </xf>
    <xf numFmtId="0" fontId="33" fillId="0" borderId="2" xfId="0" applyFont="1" applyBorder="1" applyAlignment="1">
      <alignment horizontal="left" vertical="center" wrapText="1"/>
    </xf>
    <xf numFmtId="41" fontId="33" fillId="0" borderId="1" xfId="12" applyFont="1" applyFill="1" applyBorder="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41" fontId="33" fillId="25" borderId="1" xfId="12" applyFont="1" applyFill="1" applyBorder="1" applyAlignment="1">
      <alignment vertical="center" wrapText="1"/>
    </xf>
    <xf numFmtId="0" fontId="37" fillId="25" borderId="1" xfId="0" applyFont="1" applyFill="1" applyBorder="1" applyAlignment="1">
      <alignment vertical="center" wrapText="1"/>
    </xf>
    <xf numFmtId="0" fontId="35" fillId="0" borderId="0" xfId="0" applyFont="1" applyAlignment="1">
      <alignment horizontal="left" vertical="center" wrapText="1"/>
    </xf>
    <xf numFmtId="0" fontId="35" fillId="9" borderId="1" xfId="0" applyFont="1" applyFill="1" applyBorder="1" applyAlignment="1">
      <alignment vertical="center" wrapText="1"/>
    </xf>
    <xf numFmtId="41" fontId="33" fillId="0" borderId="2" xfId="12" applyFont="1" applyFill="1" applyBorder="1" applyAlignment="1">
      <alignment vertical="center" wrapText="1"/>
    </xf>
    <xf numFmtId="49" fontId="33" fillId="25" borderId="2" xfId="12" applyNumberFormat="1" applyFont="1" applyFill="1" applyBorder="1" applyAlignment="1">
      <alignment vertical="center" wrapText="1"/>
    </xf>
    <xf numFmtId="0" fontId="33" fillId="24" borderId="1" xfId="0" applyFont="1" applyFill="1" applyBorder="1" applyAlignment="1">
      <alignment horizontal="left" vertical="center" wrapText="1"/>
    </xf>
    <xf numFmtId="49" fontId="33" fillId="0" borderId="2" xfId="12" applyNumberFormat="1" applyFont="1" applyFill="1" applyBorder="1" applyAlignment="1">
      <alignment vertical="center" wrapText="1"/>
    </xf>
    <xf numFmtId="49" fontId="33" fillId="0" borderId="1" xfId="12" applyNumberFormat="1" applyFont="1" applyFill="1" applyBorder="1" applyAlignment="1">
      <alignment vertical="center" wrapText="1"/>
    </xf>
    <xf numFmtId="0" fontId="33" fillId="0" borderId="0" xfId="0" applyFont="1" applyAlignment="1">
      <alignment horizontal="left" vertical="center" wrapText="1"/>
    </xf>
    <xf numFmtId="0" fontId="33" fillId="19" borderId="0" xfId="0" applyFont="1" applyFill="1" applyAlignment="1">
      <alignment horizontal="center" vertical="center"/>
    </xf>
    <xf numFmtId="9" fontId="12" fillId="0" borderId="1" xfId="22" applyNumberFormat="1" applyFont="1" applyBorder="1" applyAlignment="1">
      <alignment horizontal="center" vertical="center" wrapText="1"/>
    </xf>
    <xf numFmtId="173" fontId="0" fillId="0" borderId="0" xfId="0" applyNumberFormat="1" applyAlignment="1">
      <alignment vertical="center"/>
    </xf>
    <xf numFmtId="169" fontId="21" fillId="0" borderId="1" xfId="10" applyFont="1" applyBorder="1" applyAlignment="1">
      <alignment vertical="center"/>
    </xf>
    <xf numFmtId="0" fontId="42" fillId="0" borderId="0" xfId="0" applyFont="1"/>
    <xf numFmtId="0" fontId="42" fillId="0" borderId="4" xfId="0" applyFont="1" applyBorder="1" applyAlignment="1">
      <alignment horizontal="center" vertical="center" wrapText="1"/>
    </xf>
    <xf numFmtId="0" fontId="2" fillId="0" borderId="31" xfId="22" applyBorder="1" applyAlignment="1">
      <alignment horizontal="left" vertical="center" wrapText="1"/>
    </xf>
    <xf numFmtId="179" fontId="42" fillId="0" borderId="4" xfId="14" applyNumberFormat="1" applyFont="1" applyBorder="1" applyAlignment="1">
      <alignment horizontal="center" vertical="center" wrapText="1"/>
    </xf>
    <xf numFmtId="1" fontId="42" fillId="0" borderId="4" xfId="0" applyNumberFormat="1" applyFont="1" applyBorder="1" applyAlignment="1">
      <alignment horizontal="center" vertical="center" wrapText="1"/>
    </xf>
    <xf numFmtId="1" fontId="42" fillId="0" borderId="0" xfId="0" applyNumberFormat="1" applyFont="1" applyAlignment="1">
      <alignment horizontal="center" vertical="center" wrapText="1"/>
    </xf>
    <xf numFmtId="1" fontId="43" fillId="0" borderId="1" xfId="0" applyNumberFormat="1" applyFont="1" applyBorder="1" applyAlignment="1">
      <alignment horizontal="center" vertical="center" wrapText="1"/>
    </xf>
    <xf numFmtId="49" fontId="43" fillId="0" borderId="1" xfId="0" applyNumberFormat="1" applyFont="1" applyBorder="1" applyAlignment="1">
      <alignment horizontal="center" vertical="center"/>
    </xf>
    <xf numFmtId="49" fontId="43" fillId="0" borderId="1" xfId="28" applyNumberFormat="1" applyFont="1" applyBorder="1" applyAlignment="1">
      <alignment horizontal="center" vertical="center"/>
    </xf>
    <xf numFmtId="49" fontId="43" fillId="0" borderId="1" xfId="10" applyNumberFormat="1" applyFont="1" applyBorder="1" applyAlignment="1">
      <alignment horizontal="center" vertical="center"/>
    </xf>
    <xf numFmtId="43" fontId="42" fillId="0" borderId="0" xfId="28" applyNumberFormat="1" applyFont="1"/>
    <xf numFmtId="0" fontId="42" fillId="0" borderId="1" xfId="0" applyFont="1" applyBorder="1" applyAlignment="1">
      <alignment horizontal="center" vertical="center" wrapText="1"/>
    </xf>
    <xf numFmtId="0" fontId="42" fillId="0" borderId="1" xfId="0" applyFont="1" applyBorder="1" applyAlignment="1">
      <alignment horizontal="justify" vertical="top" wrapText="1"/>
    </xf>
    <xf numFmtId="1" fontId="42" fillId="0" borderId="1" xfId="0" applyNumberFormat="1" applyFont="1" applyBorder="1" applyAlignment="1">
      <alignment horizontal="left" vertical="center" wrapText="1"/>
    </xf>
    <xf numFmtId="43" fontId="42" fillId="0" borderId="1" xfId="0" applyNumberFormat="1" applyFont="1" applyBorder="1" applyAlignment="1">
      <alignment vertical="center"/>
    </xf>
    <xf numFmtId="179" fontId="42" fillId="0" borderId="1" xfId="0" applyNumberFormat="1" applyFont="1" applyBorder="1"/>
    <xf numFmtId="1" fontId="42" fillId="0" borderId="1" xfId="0" applyNumberFormat="1" applyFont="1" applyBorder="1"/>
    <xf numFmtId="1" fontId="42" fillId="0" borderId="0" xfId="0" applyNumberFormat="1" applyFont="1"/>
    <xf numFmtId="1" fontId="42" fillId="0" borderId="1" xfId="0" applyNumberFormat="1" applyFont="1" applyBorder="1" applyAlignment="1">
      <alignment vertical="center"/>
    </xf>
    <xf numFmtId="2" fontId="42" fillId="0" borderId="1" xfId="28" applyNumberFormat="1" applyFont="1" applyBorder="1" applyAlignment="1">
      <alignment vertical="center"/>
    </xf>
    <xf numFmtId="2" fontId="42" fillId="0" borderId="1" xfId="0" applyNumberFormat="1" applyFont="1" applyBorder="1" applyAlignment="1">
      <alignment vertical="center"/>
    </xf>
    <xf numFmtId="0" fontId="42" fillId="0" borderId="1" xfId="0" applyFont="1" applyBorder="1" applyAlignment="1">
      <alignment vertical="center"/>
    </xf>
    <xf numFmtId="0" fontId="42" fillId="0" borderId="0" xfId="0" applyFont="1" applyAlignment="1">
      <alignment horizontal="center"/>
    </xf>
    <xf numFmtId="179" fontId="42" fillId="0" borderId="0" xfId="0" applyNumberFormat="1" applyFont="1"/>
    <xf numFmtId="169" fontId="42" fillId="0" borderId="1" xfId="10" applyFont="1" applyFill="1" applyBorder="1" applyAlignment="1">
      <alignment vertical="center"/>
    </xf>
    <xf numFmtId="169" fontId="21" fillId="0" borderId="1" xfId="10" applyFont="1" applyFill="1" applyBorder="1" applyAlignment="1">
      <alignment vertical="center"/>
    </xf>
    <xf numFmtId="173" fontId="42" fillId="0" borderId="0" xfId="10" applyNumberFormat="1" applyFont="1"/>
    <xf numFmtId="169" fontId="42" fillId="24" borderId="1" xfId="10" applyFont="1" applyFill="1" applyBorder="1" applyAlignment="1">
      <alignment horizontal="right" vertical="center"/>
    </xf>
    <xf numFmtId="9" fontId="42" fillId="0" borderId="0" xfId="28" applyFont="1"/>
    <xf numFmtId="9" fontId="42" fillId="0" borderId="0" xfId="28" applyFont="1" applyFill="1"/>
    <xf numFmtId="169" fontId="42" fillId="0" borderId="0" xfId="10" applyFont="1" applyFill="1"/>
    <xf numFmtId="9" fontId="42" fillId="24" borderId="0" xfId="28" applyFont="1" applyFill="1"/>
    <xf numFmtId="0" fontId="44" fillId="21" borderId="1" xfId="22" applyFont="1" applyFill="1" applyBorder="1" applyAlignment="1">
      <alignment horizontal="center" vertical="center" wrapText="1"/>
    </xf>
    <xf numFmtId="169" fontId="42" fillId="0" borderId="0" xfId="10" applyFont="1"/>
    <xf numFmtId="0" fontId="41" fillId="0" borderId="1" xfId="22" applyFont="1" applyBorder="1" applyAlignment="1">
      <alignment horizontal="center" vertical="center" wrapText="1"/>
    </xf>
    <xf numFmtId="180" fontId="45" fillId="0" borderId="1" xfId="13" applyNumberFormat="1" applyFont="1" applyFill="1" applyBorder="1" applyAlignment="1">
      <alignment vertical="center" wrapText="1"/>
    </xf>
    <xf numFmtId="181" fontId="45" fillId="0" borderId="1" xfId="13" applyNumberFormat="1" applyFont="1" applyFill="1" applyBorder="1" applyAlignment="1">
      <alignment vertical="center" wrapText="1"/>
    </xf>
    <xf numFmtId="181" fontId="44" fillId="0" borderId="1" xfId="13" applyNumberFormat="1" applyFont="1" applyFill="1" applyBorder="1" applyAlignment="1">
      <alignment vertical="center" wrapText="1"/>
    </xf>
    <xf numFmtId="9" fontId="42" fillId="0" borderId="0" xfId="0" applyNumberFormat="1" applyFont="1"/>
    <xf numFmtId="0" fontId="45" fillId="0" borderId="1" xfId="22" applyFont="1" applyBorder="1" applyAlignment="1">
      <alignment horizontal="center" vertical="center" wrapText="1"/>
    </xf>
    <xf numFmtId="182" fontId="45" fillId="0" borderId="1" xfId="12" applyNumberFormat="1" applyFont="1" applyFill="1" applyBorder="1" applyAlignment="1">
      <alignment vertical="center" wrapText="1"/>
    </xf>
    <xf numFmtId="41" fontId="44" fillId="0" borderId="1" xfId="12" applyFont="1" applyFill="1" applyBorder="1" applyAlignment="1">
      <alignment vertical="center" wrapText="1"/>
    </xf>
    <xf numFmtId="0" fontId="42" fillId="0" borderId="0" xfId="0" applyFont="1" applyAlignment="1">
      <alignment vertical="center"/>
    </xf>
    <xf numFmtId="0" fontId="42" fillId="0" borderId="0" xfId="22" applyFont="1" applyAlignment="1">
      <alignment horizontal="center" vertical="center"/>
    </xf>
    <xf numFmtId="179" fontId="41" fillId="21" borderId="1" xfId="22" applyNumberFormat="1" applyFont="1" applyFill="1" applyBorder="1" applyAlignment="1">
      <alignment vertical="center"/>
    </xf>
    <xf numFmtId="179" fontId="41" fillId="0" borderId="0" xfId="22" applyNumberFormat="1" applyFont="1" applyAlignment="1">
      <alignment vertical="center"/>
    </xf>
    <xf numFmtId="0" fontId="42" fillId="0" borderId="0" xfId="22" applyFont="1" applyAlignment="1">
      <alignment vertical="center"/>
    </xf>
    <xf numFmtId="181" fontId="42" fillId="0" borderId="1" xfId="13" applyNumberFormat="1" applyFont="1" applyFill="1" applyBorder="1" applyAlignment="1">
      <alignment horizontal="center" vertical="center" wrapText="1"/>
    </xf>
    <xf numFmtId="181" fontId="42" fillId="0" borderId="1" xfId="13" applyNumberFormat="1" applyFont="1" applyFill="1" applyBorder="1" applyAlignment="1">
      <alignment vertical="center" wrapText="1"/>
    </xf>
    <xf numFmtId="0" fontId="46" fillId="0" borderId="0" xfId="0" applyFont="1" applyAlignment="1">
      <alignment horizontal="left" vertical="center" wrapText="1" readingOrder="1"/>
    </xf>
    <xf numFmtId="6" fontId="46" fillId="0" borderId="0" xfId="0" applyNumberFormat="1" applyFont="1" applyAlignment="1">
      <alignment horizontal="right" vertical="center" wrapText="1" readingOrder="1"/>
    </xf>
    <xf numFmtId="0" fontId="46" fillId="26" borderId="0" xfId="0" applyFont="1" applyFill="1" applyAlignment="1">
      <alignment horizontal="left" vertical="center" wrapText="1" readingOrder="1"/>
    </xf>
    <xf numFmtId="6" fontId="46" fillId="26" borderId="0" xfId="0" applyNumberFormat="1" applyFont="1" applyFill="1" applyAlignment="1">
      <alignment horizontal="right" vertical="center" wrapText="1" readingOrder="1"/>
    </xf>
    <xf numFmtId="0" fontId="47" fillId="27" borderId="0" xfId="0" applyFont="1" applyFill="1" applyAlignment="1">
      <alignment horizontal="left" vertical="center" wrapText="1" readingOrder="1"/>
    </xf>
    <xf numFmtId="6" fontId="47" fillId="27" borderId="0" xfId="0" applyNumberFormat="1" applyFont="1" applyFill="1" applyAlignment="1">
      <alignment horizontal="right" vertical="center" wrapText="1" readingOrder="1"/>
    </xf>
    <xf numFmtId="6" fontId="42" fillId="0" borderId="0" xfId="0" applyNumberFormat="1" applyFont="1"/>
    <xf numFmtId="0" fontId="48" fillId="0" borderId="0" xfId="0" applyFont="1" applyAlignment="1">
      <alignment horizontal="left" vertical="center" wrapText="1" readingOrder="1"/>
    </xf>
    <xf numFmtId="6" fontId="48" fillId="0" borderId="0" xfId="0" applyNumberFormat="1" applyFont="1" applyAlignment="1">
      <alignment horizontal="right" vertical="center" wrapText="1" readingOrder="1"/>
    </xf>
    <xf numFmtId="43" fontId="42"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33" fillId="0" borderId="1" xfId="28" applyFont="1" applyBorder="1" applyAlignment="1">
      <alignment vertical="center" wrapText="1"/>
    </xf>
    <xf numFmtId="0" fontId="33" fillId="0" borderId="1" xfId="28" applyNumberFormat="1" applyFont="1" applyBorder="1" applyAlignment="1">
      <alignment vertical="center" wrapText="1"/>
    </xf>
    <xf numFmtId="169" fontId="33" fillId="0" borderId="1" xfId="10" applyFont="1" applyBorder="1" applyAlignment="1">
      <alignment horizontal="center" vertical="center" wrapText="1"/>
    </xf>
    <xf numFmtId="169" fontId="33" fillId="0" borderId="1" xfId="10" applyFont="1" applyBorder="1" applyAlignment="1">
      <alignment vertical="center" wrapText="1"/>
    </xf>
    <xf numFmtId="173" fontId="33" fillId="0" borderId="1" xfId="10" applyNumberFormat="1" applyFont="1" applyBorder="1" applyAlignment="1">
      <alignment vertical="center" wrapText="1"/>
    </xf>
    <xf numFmtId="9" fontId="33" fillId="0" borderId="1" xfId="0" applyNumberFormat="1" applyFont="1" applyBorder="1" applyAlignment="1">
      <alignment vertical="center" wrapText="1"/>
    </xf>
    <xf numFmtId="169" fontId="33" fillId="0" borderId="56" xfId="10" applyFont="1" applyBorder="1" applyAlignment="1">
      <alignment horizontal="left" vertical="center"/>
    </xf>
    <xf numFmtId="169" fontId="33" fillId="0" borderId="0" xfId="10" applyFont="1" applyAlignment="1">
      <alignment vertical="center"/>
    </xf>
    <xf numFmtId="173" fontId="12" fillId="0" borderId="35" xfId="10" applyNumberFormat="1" applyFont="1" applyFill="1" applyBorder="1" applyAlignment="1" applyProtection="1">
      <alignment horizontal="center" vertical="center" wrapText="1"/>
    </xf>
    <xf numFmtId="0" fontId="12" fillId="0" borderId="35" xfId="22" applyFont="1" applyBorder="1" applyAlignment="1">
      <alignment horizontal="left" vertical="center" wrapText="1"/>
    </xf>
    <xf numFmtId="174" fontId="12" fillId="0" borderId="35" xfId="28" applyNumberFormat="1" applyFont="1" applyFill="1" applyBorder="1" applyAlignment="1" applyProtection="1">
      <alignment vertical="center" wrapText="1"/>
    </xf>
    <xf numFmtId="166" fontId="21" fillId="0" borderId="0" xfId="15" applyFont="1" applyFill="1" applyAlignment="1">
      <alignment vertical="center"/>
    </xf>
    <xf numFmtId="169" fontId="35" fillId="0" borderId="1" xfId="10" applyFont="1" applyFill="1" applyBorder="1" applyAlignment="1">
      <alignment vertical="center" wrapText="1"/>
    </xf>
    <xf numFmtId="0" fontId="33" fillId="0" borderId="22" xfId="0" applyFont="1" applyBorder="1" applyAlignment="1">
      <alignment horizontal="left" vertical="center"/>
    </xf>
    <xf numFmtId="173" fontId="12" fillId="0" borderId="1" xfId="10" applyNumberFormat="1" applyFont="1" applyFill="1" applyBorder="1" applyAlignment="1" applyProtection="1">
      <alignment horizontal="center" vertical="center" wrapText="1"/>
    </xf>
    <xf numFmtId="174" fontId="12" fillId="0" borderId="1" xfId="28" applyNumberFormat="1" applyFont="1" applyFill="1" applyBorder="1" applyAlignment="1" applyProtection="1">
      <alignment vertical="center" wrapText="1"/>
    </xf>
    <xf numFmtId="9" fontId="12" fillId="0" borderId="1" xfId="28" applyFont="1" applyFill="1" applyBorder="1" applyAlignment="1" applyProtection="1">
      <alignment horizontal="center" vertical="center" wrapText="1"/>
    </xf>
    <xf numFmtId="9" fontId="12" fillId="0" borderId="1" xfId="28" applyFont="1" applyFill="1" applyBorder="1" applyAlignment="1" applyProtection="1">
      <alignment horizontal="right" vertical="center" wrapText="1"/>
    </xf>
    <xf numFmtId="173" fontId="12" fillId="0" borderId="19" xfId="10" applyNumberFormat="1" applyFont="1" applyFill="1" applyBorder="1" applyAlignment="1" applyProtection="1">
      <alignment horizontal="center" vertical="center" wrapText="1"/>
    </xf>
    <xf numFmtId="169" fontId="12" fillId="0" borderId="1" xfId="10" applyFont="1" applyFill="1" applyBorder="1" applyAlignment="1" applyProtection="1">
      <alignment vertical="center" wrapText="1"/>
    </xf>
    <xf numFmtId="169" fontId="11" fillId="0" borderId="1" xfId="10" applyFont="1" applyFill="1" applyBorder="1" applyAlignment="1" applyProtection="1">
      <alignment vertical="center" wrapText="1"/>
    </xf>
    <xf numFmtId="169" fontId="11" fillId="0" borderId="1" xfId="10" applyFont="1" applyFill="1" applyBorder="1" applyAlignment="1" applyProtection="1">
      <alignment horizontal="center" vertical="center" wrapText="1"/>
    </xf>
    <xf numFmtId="169" fontId="12" fillId="0" borderId="1" xfId="10" applyFont="1" applyFill="1" applyBorder="1" applyAlignment="1" applyProtection="1">
      <alignment horizontal="center" vertical="center" wrapText="1"/>
    </xf>
    <xf numFmtId="169" fontId="12" fillId="0" borderId="1" xfId="10" applyFont="1" applyBorder="1" applyAlignment="1">
      <alignment horizontal="left" vertical="center" wrapText="1"/>
    </xf>
    <xf numFmtId="169" fontId="11" fillId="0" borderId="9" xfId="10" applyFont="1" applyFill="1" applyBorder="1" applyAlignment="1" applyProtection="1">
      <alignment horizontal="center" vertical="center" wrapText="1"/>
    </xf>
    <xf numFmtId="169" fontId="49" fillId="0" borderId="0" xfId="10" applyFont="1" applyFill="1" applyBorder="1" applyAlignment="1">
      <alignment horizontal="center" vertical="center"/>
    </xf>
    <xf numFmtId="169" fontId="28" fillId="0" borderId="0" xfId="10" applyFont="1" applyFill="1" applyAlignment="1">
      <alignment vertical="center"/>
    </xf>
    <xf numFmtId="173" fontId="12" fillId="0" borderId="19" xfId="10" applyNumberFormat="1" applyFont="1" applyBorder="1" applyAlignment="1">
      <alignment horizontal="left" vertical="center" wrapText="1"/>
    </xf>
    <xf numFmtId="173" fontId="12" fillId="0" borderId="19" xfId="10" applyNumberFormat="1" applyFont="1" applyFill="1" applyBorder="1" applyAlignment="1" applyProtection="1">
      <alignment vertical="center" wrapText="1"/>
    </xf>
    <xf numFmtId="173" fontId="32" fillId="0" borderId="0" xfId="10" applyNumberFormat="1" applyFont="1" applyFill="1" applyBorder="1" applyAlignment="1">
      <alignment horizontal="center" vertical="center"/>
    </xf>
    <xf numFmtId="173" fontId="21" fillId="0" borderId="0" xfId="10" applyNumberFormat="1" applyFont="1" applyFill="1" applyAlignment="1">
      <alignment vertical="center"/>
    </xf>
    <xf numFmtId="173" fontId="11" fillId="0" borderId="19" xfId="10" applyNumberFormat="1" applyFont="1" applyFill="1" applyBorder="1" applyAlignment="1" applyProtection="1">
      <alignment vertical="center" wrapText="1"/>
    </xf>
    <xf numFmtId="173" fontId="11" fillId="0" borderId="19" xfId="10" applyNumberFormat="1" applyFont="1" applyFill="1" applyBorder="1" applyAlignment="1" applyProtection="1">
      <alignment horizontal="center" vertical="center" wrapText="1"/>
    </xf>
    <xf numFmtId="173" fontId="11" fillId="0" borderId="33" xfId="10" applyNumberFormat="1" applyFont="1" applyFill="1" applyBorder="1" applyAlignment="1" applyProtection="1">
      <alignment horizontal="center" vertical="center" wrapText="1"/>
    </xf>
    <xf numFmtId="173" fontId="49" fillId="0" borderId="0" xfId="10" applyNumberFormat="1" applyFont="1" applyFill="1" applyBorder="1" applyAlignment="1">
      <alignment horizontal="center" vertical="center"/>
    </xf>
    <xf numFmtId="173" fontId="28" fillId="0" borderId="0" xfId="10" applyNumberFormat="1" applyFont="1" applyAlignment="1">
      <alignment vertical="center"/>
    </xf>
    <xf numFmtId="173" fontId="28" fillId="0" borderId="0" xfId="10" applyNumberFormat="1" applyFont="1" applyFill="1" applyAlignment="1">
      <alignment vertical="center"/>
    </xf>
    <xf numFmtId="173" fontId="12" fillId="0" borderId="1" xfId="10" applyNumberFormat="1" applyFont="1" applyBorder="1" applyAlignment="1">
      <alignment horizontal="left" vertical="center" wrapText="1"/>
    </xf>
    <xf numFmtId="173" fontId="11" fillId="0" borderId="1" xfId="10" applyNumberFormat="1" applyFont="1" applyFill="1" applyBorder="1" applyAlignment="1" applyProtection="1">
      <alignment vertical="center" wrapText="1"/>
    </xf>
    <xf numFmtId="173" fontId="12" fillId="0" borderId="1" xfId="10" applyNumberFormat="1" applyFont="1" applyFill="1" applyBorder="1" applyAlignment="1" applyProtection="1">
      <alignment vertical="center" wrapText="1"/>
    </xf>
    <xf numFmtId="173" fontId="11" fillId="0" borderId="1" xfId="10" applyNumberFormat="1" applyFont="1" applyFill="1" applyBorder="1" applyAlignment="1" applyProtection="1">
      <alignment horizontal="center" vertical="center" wrapText="1"/>
    </xf>
    <xf numFmtId="173" fontId="11" fillId="0" borderId="9" xfId="10" applyNumberFormat="1" applyFont="1" applyFill="1" applyBorder="1" applyAlignment="1" applyProtection="1">
      <alignment horizontal="center" vertical="center" wrapText="1"/>
    </xf>
    <xf numFmtId="173" fontId="34" fillId="0" borderId="1" xfId="10" applyNumberFormat="1" applyFont="1" applyFill="1" applyBorder="1" applyAlignment="1" applyProtection="1">
      <alignment horizontal="center" vertical="center" wrapText="1"/>
    </xf>
    <xf numFmtId="173" fontId="34" fillId="0" borderId="9" xfId="10" applyNumberFormat="1" applyFont="1" applyFill="1" applyBorder="1" applyAlignment="1" applyProtection="1">
      <alignment horizontal="center" vertical="center" wrapText="1"/>
    </xf>
    <xf numFmtId="9" fontId="11" fillId="0" borderId="1" xfId="30" applyFont="1" applyFill="1" applyBorder="1" applyAlignment="1" applyProtection="1">
      <alignment vertical="center" wrapText="1"/>
    </xf>
    <xf numFmtId="9" fontId="11" fillId="0" borderId="1" xfId="30" applyFont="1" applyFill="1" applyBorder="1" applyAlignment="1" applyProtection="1">
      <alignment horizontal="center" vertical="center" wrapText="1"/>
    </xf>
    <xf numFmtId="9" fontId="11" fillId="0" borderId="9" xfId="30" applyFont="1" applyFill="1" applyBorder="1" applyAlignment="1" applyProtection="1">
      <alignment horizontal="center" vertical="center" wrapText="1"/>
    </xf>
    <xf numFmtId="9" fontId="49" fillId="0" borderId="0" xfId="28" applyFont="1" applyFill="1" applyBorder="1" applyAlignment="1">
      <alignment horizontal="center" vertical="center"/>
    </xf>
    <xf numFmtId="0" fontId="28" fillId="0" borderId="0" xfId="0" applyFont="1" applyAlignment="1">
      <alignment vertical="center"/>
    </xf>
    <xf numFmtId="166" fontId="28" fillId="0" borderId="0" xfId="15" applyFont="1" applyFill="1" applyAlignment="1">
      <alignment vertical="center"/>
    </xf>
    <xf numFmtId="174" fontId="11" fillId="9" borderId="1" xfId="28" applyNumberFormat="1" applyFont="1" applyFill="1" applyBorder="1" applyAlignment="1" applyProtection="1">
      <alignment horizontal="center" vertical="center" wrapText="1"/>
      <protection locked="0"/>
    </xf>
    <xf numFmtId="173" fontId="12" fillId="21" borderId="8" xfId="10" applyNumberFormat="1" applyFont="1" applyFill="1" applyBorder="1" applyAlignment="1">
      <alignment horizontal="left" vertical="center" wrapText="1"/>
    </xf>
    <xf numFmtId="173" fontId="12" fillId="21" borderId="1" xfId="10" applyNumberFormat="1" applyFont="1" applyFill="1" applyBorder="1" applyAlignment="1" applyProtection="1">
      <alignment horizontal="center" vertical="center" wrapText="1"/>
    </xf>
    <xf numFmtId="173" fontId="12" fillId="21" borderId="1" xfId="10" applyNumberFormat="1" applyFont="1" applyFill="1" applyBorder="1" applyAlignment="1">
      <alignment horizontal="left" vertical="center" wrapText="1"/>
    </xf>
    <xf numFmtId="173" fontId="34" fillId="21" borderId="1" xfId="10" applyNumberFormat="1" applyFont="1" applyFill="1" applyBorder="1" applyAlignment="1" applyProtection="1">
      <alignment horizontal="center" vertical="center" wrapText="1"/>
    </xf>
    <xf numFmtId="173" fontId="34" fillId="21" borderId="9" xfId="10" applyNumberFormat="1" applyFont="1" applyFill="1" applyBorder="1" applyAlignment="1" applyProtection="1">
      <alignment horizontal="center" vertical="center" wrapText="1"/>
    </xf>
    <xf numFmtId="9" fontId="11" fillId="21" borderId="1" xfId="28" applyFont="1" applyFill="1" applyBorder="1" applyAlignment="1" applyProtection="1">
      <alignment horizontal="center" vertical="center" wrapText="1"/>
    </xf>
    <xf numFmtId="0" fontId="16" fillId="0" borderId="0" xfId="22" applyFont="1" applyAlignment="1">
      <alignment vertical="center" wrapText="1"/>
    </xf>
    <xf numFmtId="176" fontId="21" fillId="0" borderId="0" xfId="14" applyNumberFormat="1" applyFont="1" applyFill="1" applyBorder="1" applyAlignment="1">
      <alignment vertical="center"/>
    </xf>
    <xf numFmtId="169" fontId="21" fillId="0" borderId="0" xfId="10" applyFont="1" applyFill="1" applyBorder="1" applyAlignment="1">
      <alignment vertical="center"/>
    </xf>
    <xf numFmtId="183" fontId="21"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32" fillId="0" borderId="0" xfId="15" applyFont="1" applyFill="1" applyAlignment="1">
      <alignment vertical="center"/>
    </xf>
    <xf numFmtId="173" fontId="0" fillId="0" borderId="0" xfId="10" applyNumberFormat="1" applyFont="1" applyFill="1" applyAlignment="1">
      <alignment vertical="center"/>
    </xf>
    <xf numFmtId="9" fontId="11" fillId="9" borderId="19" xfId="30" applyFont="1" applyFill="1" applyBorder="1" applyAlignment="1" applyProtection="1">
      <alignment vertical="center" wrapText="1"/>
    </xf>
    <xf numFmtId="9" fontId="11" fillId="0" borderId="35" xfId="30" applyFont="1" applyFill="1" applyBorder="1" applyAlignment="1" applyProtection="1">
      <alignment vertical="center" wrapText="1"/>
    </xf>
    <xf numFmtId="9" fontId="11" fillId="0" borderId="64"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14" xfId="30" applyFont="1" applyFill="1" applyBorder="1" applyAlignment="1" applyProtection="1">
      <alignment horizontal="center" vertical="center" wrapText="1"/>
    </xf>
    <xf numFmtId="169" fontId="12" fillId="0" borderId="35" xfId="10" applyFont="1" applyFill="1" applyBorder="1" applyAlignment="1" applyProtection="1">
      <alignment vertical="center" wrapText="1"/>
    </xf>
    <xf numFmtId="9" fontId="49" fillId="0" borderId="0" xfId="28" applyFont="1" applyBorder="1" applyAlignment="1">
      <alignment horizontal="center" vertical="center"/>
    </xf>
    <xf numFmtId="166" fontId="28" fillId="0" borderId="0" xfId="15" applyFont="1" applyAlignment="1">
      <alignment vertical="center"/>
    </xf>
    <xf numFmtId="173" fontId="11" fillId="0" borderId="35" xfId="30" applyNumberFormat="1" applyFont="1" applyFill="1" applyBorder="1" applyAlignment="1" applyProtection="1">
      <alignment vertical="center" wrapText="1"/>
    </xf>
    <xf numFmtId="169" fontId="12" fillId="0" borderId="35" xfId="10" applyFont="1" applyFill="1" applyBorder="1" applyAlignment="1" applyProtection="1">
      <alignment horizontal="center" vertical="center" wrapText="1"/>
    </xf>
    <xf numFmtId="0" fontId="12" fillId="0" borderId="1" xfId="28" applyNumberFormat="1" applyFont="1" applyBorder="1" applyAlignment="1">
      <alignment vertical="center" wrapText="1"/>
    </xf>
    <xf numFmtId="173" fontId="11" fillId="0" borderId="1" xfId="10" applyNumberFormat="1" applyFont="1" applyFill="1" applyBorder="1" applyAlignment="1" applyProtection="1">
      <alignment horizontal="left" vertical="center" wrapText="1"/>
    </xf>
    <xf numFmtId="173" fontId="11" fillId="21" borderId="1" xfId="10" applyNumberFormat="1" applyFont="1" applyFill="1" applyBorder="1" applyAlignment="1" applyProtection="1">
      <alignment horizontal="left" vertical="center" wrapText="1"/>
    </xf>
    <xf numFmtId="174" fontId="11" fillId="0" borderId="1" xfId="28" applyNumberFormat="1" applyFont="1" applyFill="1" applyBorder="1" applyAlignment="1" applyProtection="1">
      <alignment horizontal="center" vertical="center" wrapText="1"/>
    </xf>
    <xf numFmtId="0" fontId="12" fillId="19" borderId="56" xfId="22" applyFont="1" applyFill="1" applyBorder="1" applyAlignment="1">
      <alignment vertical="center" wrapText="1"/>
    </xf>
    <xf numFmtId="0" fontId="12" fillId="19" borderId="5" xfId="22" applyFont="1" applyFill="1" applyBorder="1" applyAlignment="1">
      <alignment vertical="center" wrapText="1"/>
    </xf>
    <xf numFmtId="0" fontId="11" fillId="0" borderId="42"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9"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12" fillId="0" borderId="40"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0" fillId="0" borderId="49" xfId="0" applyFont="1" applyBorder="1" applyAlignment="1">
      <alignment horizontal="left" vertical="center" wrapText="1"/>
    </xf>
    <xf numFmtId="0" fontId="40" fillId="0" borderId="19" xfId="0" applyFont="1" applyBorder="1" applyAlignment="1">
      <alignment horizontal="left" vertical="center" wrapText="1"/>
    </xf>
    <xf numFmtId="0" fontId="40" fillId="0" borderId="33" xfId="0" applyFont="1" applyBorder="1" applyAlignment="1">
      <alignment horizontal="left" vertical="center" wrapText="1"/>
    </xf>
    <xf numFmtId="0" fontId="12" fillId="20" borderId="4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4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39"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2" fillId="0" borderId="42" xfId="0" applyNumberFormat="1"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39" xfId="0" applyFont="1" applyBorder="1" applyAlignment="1">
      <alignment horizontal="center" vertical="center"/>
    </xf>
    <xf numFmtId="0" fontId="32" fillId="0" borderId="16" xfId="0" applyFont="1" applyBorder="1" applyAlignment="1">
      <alignment horizontal="center" vertical="center"/>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2" fillId="0" borderId="52" xfId="0" applyFont="1" applyBorder="1" applyAlignment="1">
      <alignment horizontal="center" vertical="center" wrapText="1"/>
    </xf>
    <xf numFmtId="0" fontId="32"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2" fillId="0" borderId="36" xfId="22" applyFont="1" applyBorder="1" applyAlignment="1">
      <alignment horizontal="left" vertical="center" wrapText="1"/>
    </xf>
    <xf numFmtId="0" fontId="12" fillId="0" borderId="37" xfId="22" applyFont="1" applyBorder="1" applyAlignment="1">
      <alignment horizontal="left" vertical="center" wrapText="1"/>
    </xf>
    <xf numFmtId="0" fontId="12" fillId="0" borderId="38" xfId="22"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19" borderId="15" xfId="22" applyFont="1" applyFill="1" applyBorder="1" applyAlignment="1">
      <alignment horizontal="left" vertical="center" wrapText="1"/>
    </xf>
    <xf numFmtId="169" fontId="12" fillId="0" borderId="36" xfId="10" applyFont="1" applyFill="1" applyBorder="1" applyAlignment="1" applyProtection="1">
      <alignment horizontal="center" vertical="center" wrapText="1"/>
    </xf>
    <xf numFmtId="169" fontId="12" fillId="0" borderId="38" xfId="10" applyFont="1" applyFill="1" applyBorder="1" applyAlignment="1" applyProtection="1">
      <alignment horizontal="center" vertical="center" wrapText="1"/>
    </xf>
    <xf numFmtId="9" fontId="12" fillId="0" borderId="36" xfId="22" applyNumberFormat="1" applyFont="1" applyBorder="1" applyAlignment="1">
      <alignment horizontal="center" vertical="center" wrapText="1"/>
    </xf>
    <xf numFmtId="9" fontId="12" fillId="0" borderId="38"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19" borderId="4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9" fontId="11" fillId="0" borderId="1" xfId="28" applyFont="1" applyFill="1" applyBorder="1" applyAlignment="1" applyProtection="1">
      <alignment horizontal="center"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60" xfId="30" applyFont="1" applyFill="1" applyBorder="1" applyAlignment="1" applyProtection="1">
      <alignment horizontal="center" vertical="center" wrapText="1"/>
    </xf>
    <xf numFmtId="9" fontId="34" fillId="0" borderId="55" xfId="30" applyFont="1" applyFill="1" applyBorder="1" applyAlignment="1" applyProtection="1">
      <alignment horizontal="center" vertical="center" wrapText="1"/>
    </xf>
    <xf numFmtId="9" fontId="34" fillId="0" borderId="59" xfId="30" applyFont="1" applyFill="1" applyBorder="1" applyAlignment="1" applyProtection="1">
      <alignment horizontal="center" vertical="center" wrapText="1"/>
    </xf>
    <xf numFmtId="9" fontId="34" fillId="0" borderId="61"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9" fontId="11" fillId="0" borderId="1" xfId="22" applyNumberFormat="1" applyFont="1" applyBorder="1" applyAlignment="1">
      <alignment vertical="center" wrapText="1"/>
    </xf>
    <xf numFmtId="9" fontId="11" fillId="0" borderId="9" xfId="22" applyNumberFormat="1" applyFont="1" applyBorder="1" applyAlignment="1">
      <alignment vertical="center" wrapText="1"/>
    </xf>
    <xf numFmtId="9" fontId="11" fillId="0" borderId="55"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5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60" xfId="30" applyFont="1" applyFill="1" applyBorder="1" applyAlignment="1" applyProtection="1">
      <alignment horizontal="left" vertical="center" wrapText="1"/>
    </xf>
    <xf numFmtId="173" fontId="12" fillId="0" borderId="36" xfId="10" applyNumberFormat="1" applyFont="1" applyFill="1" applyBorder="1" applyAlignment="1" applyProtection="1">
      <alignment vertical="center" wrapText="1"/>
    </xf>
    <xf numFmtId="173" fontId="12" fillId="0" borderId="38" xfId="10" applyNumberFormat="1" applyFont="1" applyFill="1" applyBorder="1" applyAlignment="1" applyProtection="1">
      <alignment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4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39" xfId="0" applyFont="1" applyBorder="1" applyAlignment="1">
      <alignment horizontal="center" vertical="center"/>
    </xf>
    <xf numFmtId="0" fontId="38" fillId="0" borderId="16" xfId="0" applyFont="1" applyBorder="1" applyAlignment="1">
      <alignment horizontal="center" vertical="center"/>
    </xf>
    <xf numFmtId="0" fontId="12" fillId="20" borderId="42"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5" fillId="0" borderId="38" xfId="22" applyFont="1" applyBorder="1" applyAlignment="1">
      <alignment horizontal="center" vertical="center" wrapText="1"/>
    </xf>
    <xf numFmtId="172" fontId="12" fillId="19" borderId="53"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52"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4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34" fillId="0" borderId="55"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61" xfId="22" applyNumberFormat="1" applyFont="1" applyBorder="1" applyAlignment="1">
      <alignment horizontal="center" vertical="center" wrapText="1"/>
    </xf>
    <xf numFmtId="9" fontId="34" fillId="0" borderId="64"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7"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34" fillId="0" borderId="55"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61" xfId="22" applyNumberFormat="1" applyFont="1" applyBorder="1" applyAlignment="1">
      <alignment horizontal="left" vertical="center" wrapText="1"/>
    </xf>
    <xf numFmtId="9" fontId="34" fillId="0" borderId="64"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3"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38" fillId="0" borderId="43" xfId="0" applyFont="1" applyBorder="1" applyAlignment="1">
      <alignment horizontal="center" vertical="center"/>
    </xf>
    <xf numFmtId="0" fontId="38" fillId="0" borderId="45"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58" xfId="22" applyNumberFormat="1" applyFont="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5" fillId="0" borderId="49" xfId="0" applyFont="1" applyBorder="1" applyAlignment="1">
      <alignment horizontal="left" vertical="center" wrapText="1"/>
    </xf>
    <xf numFmtId="0" fontId="35" fillId="0" borderId="19" xfId="0" applyFont="1" applyBorder="1" applyAlignment="1">
      <alignment horizontal="left" vertical="center" wrapText="1"/>
    </xf>
    <xf numFmtId="0" fontId="35"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4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35" fillId="9" borderId="10" xfId="0" applyFont="1" applyFill="1" applyBorder="1" applyAlignment="1">
      <alignment horizontal="center" vertical="center" wrapText="1"/>
    </xf>
    <xf numFmtId="0" fontId="35" fillId="9" borderId="35"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2" xfId="0" applyFont="1" applyFill="1" applyBorder="1" applyAlignment="1">
      <alignment horizontal="center" vertical="center"/>
    </xf>
    <xf numFmtId="0" fontId="35" fillId="9" borderId="56" xfId="0" applyFont="1" applyFill="1" applyBorder="1" applyAlignment="1">
      <alignment horizontal="center" vertical="center"/>
    </xf>
    <xf numFmtId="0" fontId="35" fillId="9" borderId="5" xfId="0" applyFont="1" applyFill="1" applyBorder="1" applyAlignment="1">
      <alignment horizontal="center" vertical="center"/>
    </xf>
    <xf numFmtId="0" fontId="35" fillId="0" borderId="2" xfId="0" applyFont="1" applyBorder="1" applyAlignment="1">
      <alignment horizontal="center" vertical="center"/>
    </xf>
    <xf numFmtId="0" fontId="35" fillId="0" borderId="56" xfId="0" applyFont="1" applyBorder="1" applyAlignment="1">
      <alignment horizontal="center" vertical="center"/>
    </xf>
    <xf numFmtId="0" fontId="35" fillId="0" borderId="5" xfId="0" applyFont="1" applyBorder="1" applyAlignment="1">
      <alignment horizontal="center" vertical="center"/>
    </xf>
    <xf numFmtId="0" fontId="35" fillId="0" borderId="5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2"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55"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64"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25" xfId="0" applyFont="1" applyFill="1" applyBorder="1" applyAlignment="1">
      <alignment horizontal="center" vertical="center"/>
    </xf>
    <xf numFmtId="0" fontId="35" fillId="9" borderId="56" xfId="0"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2" xfId="22" applyFont="1" applyFill="1" applyBorder="1" applyAlignment="1">
      <alignment horizontal="left" vertical="center" wrapText="1"/>
    </xf>
    <xf numFmtId="0" fontId="12" fillId="19" borderId="56" xfId="22" applyFont="1" applyFill="1" applyBorder="1" applyAlignment="1">
      <alignment horizontal="left" vertical="center" wrapText="1"/>
    </xf>
    <xf numFmtId="0" fontId="35"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5" fillId="9" borderId="1" xfId="0" applyFont="1" applyFill="1" applyBorder="1" applyAlignment="1">
      <alignment horizontal="center" vertical="center"/>
    </xf>
    <xf numFmtId="14"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5" fillId="9" borderId="2" xfId="0" applyFont="1" applyFill="1" applyBorder="1" applyAlignment="1">
      <alignment horizontal="left" vertical="center"/>
    </xf>
    <xf numFmtId="0" fontId="35" fillId="9" borderId="56"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0" xfId="0" applyFont="1" applyBorder="1" applyAlignment="1">
      <alignment horizontal="left" vertical="center"/>
    </xf>
    <xf numFmtId="0" fontId="33" fillId="0" borderId="3"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33" fillId="0" borderId="2" xfId="0" applyFont="1" applyBorder="1" applyAlignment="1">
      <alignment horizontal="left" vertical="center" wrapText="1"/>
    </xf>
    <xf numFmtId="0" fontId="35" fillId="0" borderId="55"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56"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5" xfId="0" applyFont="1" applyBorder="1" applyAlignment="1">
      <alignment horizontal="left" vertical="center" wrapText="1"/>
    </xf>
    <xf numFmtId="0" fontId="33" fillId="0" borderId="4" xfId="0" applyFont="1" applyBorder="1" applyAlignment="1">
      <alignment horizontal="left" vertical="center" wrapText="1"/>
    </xf>
    <xf numFmtId="41" fontId="33" fillId="0" borderId="55" xfId="12" applyFont="1" applyFill="1" applyBorder="1" applyAlignment="1">
      <alignment horizontal="left" vertical="center" wrapText="1"/>
    </xf>
    <xf numFmtId="41" fontId="33" fillId="0" borderId="64" xfId="12" applyFont="1" applyFill="1" applyBorder="1" applyAlignment="1">
      <alignment horizontal="left" vertical="center" wrapText="1"/>
    </xf>
    <xf numFmtId="41" fontId="33" fillId="0" borderId="20" xfId="12" applyFont="1" applyFill="1" applyBorder="1" applyAlignment="1">
      <alignment horizontal="left" vertical="center" wrapText="1"/>
    </xf>
    <xf numFmtId="0" fontId="42" fillId="0" borderId="1" xfId="22" applyFont="1" applyBorder="1" applyAlignment="1">
      <alignment horizontal="left" vertical="center" wrapText="1"/>
    </xf>
    <xf numFmtId="0" fontId="41" fillId="0" borderId="1" xfId="0" applyFont="1" applyBorder="1" applyAlignment="1">
      <alignment horizontal="center"/>
    </xf>
    <xf numFmtId="0" fontId="42" fillId="0" borderId="1" xfId="0" applyFont="1" applyBorder="1" applyAlignment="1">
      <alignment horizontal="center"/>
    </xf>
    <xf numFmtId="0" fontId="45" fillId="0" borderId="10" xfId="22" applyFont="1" applyBorder="1" applyAlignment="1">
      <alignment horizontal="left" vertical="center" wrapText="1"/>
    </xf>
    <xf numFmtId="0" fontId="45" fillId="0" borderId="4" xfId="22" applyFont="1" applyBorder="1" applyAlignment="1">
      <alignment horizontal="left" vertical="center" wrapText="1"/>
    </xf>
    <xf numFmtId="0" fontId="41"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169" fontId="12" fillId="0" borderId="0" xfId="10" applyFont="1" applyAlignment="1">
      <alignment vertical="center" wrapText="1"/>
    </xf>
    <xf numFmtId="10" fontId="12" fillId="0" borderId="0" xfId="22" applyNumberFormat="1" applyFont="1" applyAlignment="1">
      <alignment vertical="center" wrapText="1"/>
    </xf>
    <xf numFmtId="2" fontId="11" fillId="0" borderId="8" xfId="22" applyNumberFormat="1" applyFont="1" applyFill="1" applyBorder="1" applyAlignment="1">
      <alignment horizontal="left" vertical="center" wrapText="1"/>
    </xf>
    <xf numFmtId="0" fontId="0" fillId="0" borderId="8" xfId="0" applyFill="1" applyBorder="1" applyAlignment="1">
      <alignment horizontal="left" vertical="center" wrapText="1"/>
    </xf>
    <xf numFmtId="173" fontId="12" fillId="0" borderId="8" xfId="10" applyNumberFormat="1" applyFont="1" applyFill="1" applyBorder="1" applyAlignment="1">
      <alignment horizontal="left" vertical="center" wrapText="1"/>
    </xf>
    <xf numFmtId="49" fontId="12" fillId="0" borderId="8" xfId="10" applyNumberFormat="1" applyFont="1" applyFill="1" applyBorder="1" applyAlignment="1">
      <alignment horizontal="left" vertical="center" wrapText="1"/>
    </xf>
    <xf numFmtId="173" fontId="12" fillId="0" borderId="31" xfId="10" applyNumberFormat="1" applyFont="1" applyFill="1" applyBorder="1" applyAlignment="1">
      <alignment horizontal="left" vertical="center" wrapText="1"/>
    </xf>
    <xf numFmtId="169" fontId="12" fillId="0" borderId="8" xfId="10" applyFont="1" applyFill="1" applyBorder="1" applyAlignment="1">
      <alignment horizontal="left" vertical="center" wrapText="1"/>
    </xf>
    <xf numFmtId="0" fontId="12" fillId="0" borderId="8" xfId="22" applyFont="1" applyFill="1" applyBorder="1" applyAlignment="1">
      <alignment horizontal="left" vertical="center" wrapText="1"/>
    </xf>
    <xf numFmtId="0" fontId="12" fillId="0" borderId="40" xfId="22" applyFont="1" applyFill="1" applyBorder="1" applyAlignment="1">
      <alignment horizontal="center" vertical="center" wrapText="1"/>
    </xf>
    <xf numFmtId="0" fontId="12" fillId="0" borderId="41" xfId="22" applyFont="1" applyFill="1" applyBorder="1" applyAlignment="1">
      <alignment horizontal="center" vertical="center" wrapText="1"/>
    </xf>
    <xf numFmtId="173" fontId="21" fillId="0" borderId="32" xfId="10" applyNumberFormat="1" applyFont="1" applyFill="1" applyBorder="1" applyAlignment="1">
      <alignment vertical="center"/>
    </xf>
    <xf numFmtId="173" fontId="21" fillId="0" borderId="4" xfId="10" applyNumberFormat="1" applyFont="1" applyFill="1" applyBorder="1" applyAlignment="1">
      <alignment vertical="center"/>
    </xf>
    <xf numFmtId="173" fontId="21" fillId="0" borderId="20" xfId="10" applyNumberFormat="1" applyFont="1" applyFill="1" applyBorder="1" applyAlignment="1">
      <alignment vertical="center"/>
    </xf>
    <xf numFmtId="9" fontId="21" fillId="0" borderId="34" xfId="28" applyFont="1" applyFill="1" applyBorder="1" applyAlignment="1">
      <alignment vertical="center"/>
    </xf>
    <xf numFmtId="0" fontId="0" fillId="0" borderId="0" xfId="0" applyFill="1" applyAlignment="1">
      <alignment vertical="center"/>
    </xf>
    <xf numFmtId="0" fontId="12" fillId="0" borderId="8" xfId="22" applyFont="1" applyFill="1" applyBorder="1" applyAlignment="1">
      <alignment horizontal="center" vertical="center" wrapText="1"/>
    </xf>
    <xf numFmtId="0" fontId="12" fillId="0" borderId="2" xfId="22" applyFont="1" applyFill="1" applyBorder="1" applyAlignment="1">
      <alignment horizontal="center" vertical="center" wrapText="1"/>
    </xf>
    <xf numFmtId="173" fontId="21" fillId="0" borderId="8" xfId="10" applyNumberFormat="1" applyFont="1" applyFill="1" applyBorder="1" applyAlignment="1">
      <alignment vertical="center"/>
    </xf>
    <xf numFmtId="173" fontId="21" fillId="0" borderId="1" xfId="10" applyNumberFormat="1" applyFont="1" applyFill="1" applyBorder="1" applyAlignment="1">
      <alignment vertical="center"/>
    </xf>
    <xf numFmtId="9" fontId="21" fillId="0" borderId="2" xfId="28" applyFont="1" applyFill="1" applyBorder="1" applyAlignment="1">
      <alignment vertical="center"/>
    </xf>
    <xf numFmtId="9" fontId="21" fillId="0" borderId="9" xfId="28" applyFont="1" applyFill="1" applyBorder="1" applyAlignment="1">
      <alignment vertical="center"/>
    </xf>
    <xf numFmtId="173" fontId="21" fillId="0" borderId="2" xfId="10" applyNumberFormat="1" applyFont="1" applyFill="1" applyBorder="1" applyAlignment="1">
      <alignment vertical="center"/>
    </xf>
    <xf numFmtId="0" fontId="12" fillId="0" borderId="31" xfId="22" applyFont="1" applyFill="1" applyBorder="1" applyAlignment="1">
      <alignment horizontal="center" vertical="center" wrapText="1"/>
    </xf>
    <xf numFmtId="0" fontId="12" fillId="0" borderId="21" xfId="22" applyFont="1" applyFill="1" applyBorder="1" applyAlignment="1">
      <alignment horizontal="center" vertical="center" wrapText="1"/>
    </xf>
    <xf numFmtId="173" fontId="21" fillId="0" borderId="31" xfId="10" applyNumberFormat="1" applyFont="1" applyFill="1" applyBorder="1" applyAlignment="1">
      <alignment vertical="center"/>
    </xf>
    <xf numFmtId="173" fontId="21" fillId="0" borderId="19" xfId="10" applyNumberFormat="1" applyFont="1" applyFill="1" applyBorder="1" applyAlignment="1">
      <alignment vertical="center"/>
    </xf>
    <xf numFmtId="9" fontId="21" fillId="0" borderId="21" xfId="28" applyFont="1" applyFill="1" applyBorder="1" applyAlignment="1">
      <alignment vertical="center"/>
    </xf>
    <xf numFmtId="9" fontId="21" fillId="0" borderId="33" xfId="28" applyFont="1" applyFill="1" applyBorder="1" applyAlignment="1">
      <alignment vertical="center"/>
    </xf>
    <xf numFmtId="0" fontId="12" fillId="0" borderId="13" xfId="22" applyFont="1" applyFill="1" applyBorder="1" applyAlignment="1">
      <alignment vertical="center" wrapText="1"/>
    </xf>
    <xf numFmtId="0" fontId="12" fillId="0" borderId="0" xfId="22" applyFont="1" applyFill="1" applyAlignment="1">
      <alignment vertical="center" wrapText="1"/>
    </xf>
    <xf numFmtId="0" fontId="12" fillId="0" borderId="0" xfId="22" applyFont="1" applyFill="1" applyAlignment="1">
      <alignment horizontal="left" vertical="center" wrapText="1"/>
    </xf>
    <xf numFmtId="0" fontId="11" fillId="0" borderId="0" xfId="22" applyFont="1" applyFill="1" applyAlignment="1">
      <alignment vertical="center" wrapText="1"/>
    </xf>
    <xf numFmtId="0" fontId="11" fillId="0" borderId="14" xfId="22" applyFont="1" applyFill="1" applyBorder="1" applyAlignment="1">
      <alignment vertical="center" wrapText="1"/>
    </xf>
    <xf numFmtId="0" fontId="12" fillId="0" borderId="18" xfId="22" applyFont="1" applyFill="1" applyBorder="1" applyAlignment="1">
      <alignment horizontal="center" vertical="center" wrapText="1"/>
    </xf>
    <xf numFmtId="9" fontId="12" fillId="0" borderId="10" xfId="22" applyNumberFormat="1" applyFont="1" applyFill="1" applyBorder="1" applyAlignment="1">
      <alignment horizontal="center" vertical="center" wrapText="1"/>
    </xf>
    <xf numFmtId="0" fontId="12" fillId="0" borderId="57" xfId="22" applyFont="1" applyFill="1" applyBorder="1" applyAlignment="1">
      <alignment horizontal="center" vertical="center" wrapText="1"/>
    </xf>
    <xf numFmtId="0" fontId="12" fillId="0" borderId="58" xfId="22" applyFont="1" applyFill="1" applyBorder="1" applyAlignment="1">
      <alignment horizontal="center" vertical="center" wrapText="1"/>
    </xf>
    <xf numFmtId="0" fontId="12" fillId="0" borderId="78" xfId="22" applyFont="1" applyFill="1" applyBorder="1" applyAlignment="1">
      <alignment horizontal="left" vertical="center" wrapText="1"/>
    </xf>
    <xf numFmtId="169" fontId="11" fillId="0" borderId="35" xfId="10" applyFont="1" applyFill="1" applyBorder="1" applyAlignment="1" applyProtection="1">
      <alignmen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zoomScaleNormal="100" workbookViewId="0">
      <selection activeCell="I10" sqref="I10"/>
    </sheetView>
  </sheetViews>
  <sheetFormatPr baseColWidth="10" defaultColWidth="10.88671875" defaultRowHeight="14.4" x14ac:dyDescent="0.3"/>
  <cols>
    <col min="1" max="1" width="40.21875" style="50" customWidth="1"/>
    <col min="2" max="2" width="15.44140625" style="50" customWidth="1"/>
    <col min="3" max="14" width="20.6640625" style="50" customWidth="1"/>
    <col min="15" max="15" width="16.109375" style="50" customWidth="1"/>
    <col min="16" max="18" width="18.109375" style="50" customWidth="1"/>
    <col min="19" max="19" width="33.21875" style="50" customWidth="1"/>
    <col min="20" max="27" width="18.109375" style="50" customWidth="1"/>
    <col min="28" max="28" width="22.6640625" style="50" customWidth="1"/>
    <col min="29" max="29" width="19" style="50" customWidth="1"/>
    <col min="30" max="30" width="19.44140625" style="50" customWidth="1"/>
    <col min="31" max="31" width="8.7773437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16.2" thickBot="1" x14ac:dyDescent="0.35">
      <c r="A1" s="350"/>
      <c r="B1" s="353" t="s">
        <v>16</v>
      </c>
      <c r="C1" s="354"/>
      <c r="D1" s="354"/>
      <c r="E1" s="354"/>
      <c r="F1" s="354"/>
      <c r="G1" s="354"/>
      <c r="H1" s="354"/>
      <c r="I1" s="354"/>
      <c r="J1" s="354"/>
      <c r="K1" s="354"/>
      <c r="L1" s="354"/>
      <c r="M1" s="354"/>
      <c r="N1" s="354"/>
      <c r="O1" s="354"/>
      <c r="P1" s="354"/>
      <c r="Q1" s="354"/>
      <c r="R1" s="354"/>
      <c r="S1" s="354"/>
      <c r="T1" s="354"/>
      <c r="U1" s="354"/>
      <c r="V1" s="354"/>
      <c r="W1" s="354"/>
      <c r="X1" s="354"/>
      <c r="Y1" s="354"/>
      <c r="Z1" s="354"/>
      <c r="AA1" s="355"/>
      <c r="AB1" s="356" t="s">
        <v>415</v>
      </c>
      <c r="AC1" s="357"/>
      <c r="AD1" s="358"/>
    </row>
    <row r="2" spans="1:30" ht="16.2" thickBot="1" x14ac:dyDescent="0.35">
      <c r="A2" s="351"/>
      <c r="B2" s="353" t="s">
        <v>17</v>
      </c>
      <c r="C2" s="354"/>
      <c r="D2" s="354"/>
      <c r="E2" s="354"/>
      <c r="F2" s="354"/>
      <c r="G2" s="354"/>
      <c r="H2" s="354"/>
      <c r="I2" s="354"/>
      <c r="J2" s="354"/>
      <c r="K2" s="354"/>
      <c r="L2" s="354"/>
      <c r="M2" s="354"/>
      <c r="N2" s="354"/>
      <c r="O2" s="354"/>
      <c r="P2" s="354"/>
      <c r="Q2" s="354"/>
      <c r="R2" s="354"/>
      <c r="S2" s="354"/>
      <c r="T2" s="354"/>
      <c r="U2" s="354"/>
      <c r="V2" s="354"/>
      <c r="W2" s="354"/>
      <c r="X2" s="354"/>
      <c r="Y2" s="354"/>
      <c r="Z2" s="354"/>
      <c r="AA2" s="355"/>
      <c r="AB2" s="359" t="s">
        <v>410</v>
      </c>
      <c r="AC2" s="360"/>
      <c r="AD2" s="361"/>
    </row>
    <row r="3" spans="1:30" ht="15.6" x14ac:dyDescent="0.3">
      <c r="A3" s="351"/>
      <c r="B3" s="362" t="s">
        <v>294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59" t="s">
        <v>416</v>
      </c>
      <c r="AC3" s="360"/>
      <c r="AD3" s="361"/>
    </row>
    <row r="4" spans="1:30" ht="16.2" thickBot="1" x14ac:dyDescent="0.35">
      <c r="A4" s="352"/>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68" t="s">
        <v>175</v>
      </c>
      <c r="AC4" s="369"/>
      <c r="AD4" s="370"/>
    </row>
    <row r="5" spans="1:30" ht="15" thickBot="1" x14ac:dyDescent="0.35">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71" t="s">
        <v>292</v>
      </c>
      <c r="B7" s="372"/>
      <c r="C7" s="386" t="s">
        <v>40</v>
      </c>
      <c r="D7" s="371" t="s">
        <v>71</v>
      </c>
      <c r="E7" s="389"/>
      <c r="F7" s="389"/>
      <c r="G7" s="389"/>
      <c r="H7" s="372"/>
      <c r="I7" s="392">
        <v>44992</v>
      </c>
      <c r="J7" s="393"/>
      <c r="K7" s="371" t="s">
        <v>67</v>
      </c>
      <c r="L7" s="372"/>
      <c r="M7" s="398" t="s">
        <v>70</v>
      </c>
      <c r="N7" s="399"/>
      <c r="O7" s="403"/>
      <c r="P7" s="404"/>
      <c r="Q7" s="54"/>
      <c r="R7" s="54"/>
      <c r="S7" s="54"/>
      <c r="T7" s="54"/>
      <c r="U7" s="54"/>
      <c r="V7" s="54"/>
      <c r="W7" s="54"/>
      <c r="X7" s="54"/>
      <c r="Y7" s="54"/>
      <c r="Z7" s="55"/>
      <c r="AA7" s="54"/>
      <c r="AB7" s="54"/>
      <c r="AC7" s="60"/>
      <c r="AD7" s="61"/>
    </row>
    <row r="8" spans="1:30" x14ac:dyDescent="0.3">
      <c r="A8" s="373"/>
      <c r="B8" s="374"/>
      <c r="C8" s="387"/>
      <c r="D8" s="373"/>
      <c r="E8" s="390"/>
      <c r="F8" s="390"/>
      <c r="G8" s="390"/>
      <c r="H8" s="374"/>
      <c r="I8" s="394"/>
      <c r="J8" s="395"/>
      <c r="K8" s="373"/>
      <c r="L8" s="374"/>
      <c r="M8" s="405" t="s">
        <v>68</v>
      </c>
      <c r="N8" s="406"/>
      <c r="O8" s="407"/>
      <c r="P8" s="408"/>
      <c r="Q8" s="54"/>
      <c r="R8" s="54"/>
      <c r="S8" s="54"/>
      <c r="T8" s="54"/>
      <c r="U8" s="54"/>
      <c r="V8" s="54"/>
      <c r="W8" s="54"/>
      <c r="X8" s="54"/>
      <c r="Y8" s="54"/>
      <c r="Z8" s="55"/>
      <c r="AA8" s="54"/>
      <c r="AB8" s="54"/>
      <c r="AC8" s="60"/>
      <c r="AD8" s="61"/>
    </row>
    <row r="9" spans="1:30" ht="15" thickBot="1" x14ac:dyDescent="0.35">
      <c r="A9" s="375"/>
      <c r="B9" s="376"/>
      <c r="C9" s="388"/>
      <c r="D9" s="375"/>
      <c r="E9" s="391"/>
      <c r="F9" s="391"/>
      <c r="G9" s="391"/>
      <c r="H9" s="376"/>
      <c r="I9" s="396"/>
      <c r="J9" s="397"/>
      <c r="K9" s="375"/>
      <c r="L9" s="376"/>
      <c r="M9" s="409" t="s">
        <v>69</v>
      </c>
      <c r="N9" s="410"/>
      <c r="O9" s="411" t="s">
        <v>494</v>
      </c>
      <c r="P9" s="412"/>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371" t="s">
        <v>0</v>
      </c>
      <c r="B11" s="372"/>
      <c r="C11" s="377" t="s">
        <v>152</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9"/>
    </row>
    <row r="12" spans="1:30" x14ac:dyDescent="0.3">
      <c r="A12" s="373"/>
      <c r="B12" s="374"/>
      <c r="C12" s="380"/>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2"/>
    </row>
    <row r="13" spans="1:30" ht="15" thickBot="1" x14ac:dyDescent="0.35">
      <c r="A13" s="375"/>
      <c r="B13" s="376"/>
      <c r="C13" s="383"/>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5"/>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15" thickBot="1" x14ac:dyDescent="0.35">
      <c r="A15" s="413" t="s">
        <v>77</v>
      </c>
      <c r="B15" s="414"/>
      <c r="C15" s="415" t="s">
        <v>418</v>
      </c>
      <c r="D15" s="416"/>
      <c r="E15" s="416"/>
      <c r="F15" s="416"/>
      <c r="G15" s="416"/>
      <c r="H15" s="416"/>
      <c r="I15" s="416"/>
      <c r="J15" s="416"/>
      <c r="K15" s="417"/>
      <c r="L15" s="418" t="s">
        <v>73</v>
      </c>
      <c r="M15" s="419"/>
      <c r="N15" s="419"/>
      <c r="O15" s="419"/>
      <c r="P15" s="419"/>
      <c r="Q15" s="420"/>
      <c r="R15" s="421" t="s">
        <v>420</v>
      </c>
      <c r="S15" s="422"/>
      <c r="T15" s="422"/>
      <c r="U15" s="422"/>
      <c r="V15" s="422"/>
      <c r="W15" s="422"/>
      <c r="X15" s="423"/>
      <c r="Y15" s="418" t="s">
        <v>72</v>
      </c>
      <c r="Z15" s="420"/>
      <c r="AA15" s="400" t="s">
        <v>421</v>
      </c>
      <c r="AB15" s="401"/>
      <c r="AC15" s="401"/>
      <c r="AD15" s="402"/>
    </row>
    <row r="16" spans="1:30" ht="15" thickBot="1" x14ac:dyDescent="0.35">
      <c r="A16" s="59"/>
      <c r="B16" s="54"/>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73"/>
      <c r="AD16" s="74"/>
    </row>
    <row r="17" spans="1:41" s="326" customFormat="1" thickBot="1" x14ac:dyDescent="0.35">
      <c r="A17" s="413" t="s">
        <v>79</v>
      </c>
      <c r="B17" s="414"/>
      <c r="C17" s="415" t="s">
        <v>419</v>
      </c>
      <c r="D17" s="416"/>
      <c r="E17" s="416"/>
      <c r="F17" s="416"/>
      <c r="G17" s="416"/>
      <c r="H17" s="416"/>
      <c r="I17" s="416"/>
      <c r="J17" s="416"/>
      <c r="K17" s="416"/>
      <c r="L17" s="416"/>
      <c r="M17" s="416"/>
      <c r="N17" s="416"/>
      <c r="O17" s="416"/>
      <c r="P17" s="416"/>
      <c r="Q17" s="417"/>
      <c r="R17" s="418" t="s">
        <v>371</v>
      </c>
      <c r="S17" s="419"/>
      <c r="T17" s="419"/>
      <c r="U17" s="419"/>
      <c r="V17" s="420"/>
      <c r="W17" s="427">
        <v>1</v>
      </c>
      <c r="X17" s="428"/>
      <c r="Y17" s="419" t="s">
        <v>15</v>
      </c>
      <c r="Z17" s="419"/>
      <c r="AA17" s="419"/>
      <c r="AB17" s="420"/>
      <c r="AC17" s="429">
        <v>0.88</v>
      </c>
      <c r="AD17" s="430"/>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18" t="s">
        <v>1</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20"/>
      <c r="AE19" s="83"/>
      <c r="AF19" s="83"/>
    </row>
    <row r="20" spans="1:41" ht="15" thickBot="1" x14ac:dyDescent="0.35">
      <c r="A20" s="82"/>
      <c r="B20" s="60"/>
      <c r="C20" s="431" t="s">
        <v>373</v>
      </c>
      <c r="D20" s="432"/>
      <c r="E20" s="432"/>
      <c r="F20" s="432"/>
      <c r="G20" s="432"/>
      <c r="H20" s="432"/>
      <c r="I20" s="432"/>
      <c r="J20" s="432"/>
      <c r="K20" s="432"/>
      <c r="L20" s="432"/>
      <c r="M20" s="432"/>
      <c r="N20" s="432"/>
      <c r="O20" s="432"/>
      <c r="P20" s="433"/>
      <c r="Q20" s="434" t="s">
        <v>374</v>
      </c>
      <c r="R20" s="435"/>
      <c r="S20" s="435"/>
      <c r="T20" s="435"/>
      <c r="U20" s="435"/>
      <c r="V20" s="435"/>
      <c r="W20" s="435"/>
      <c r="X20" s="435"/>
      <c r="Y20" s="435"/>
      <c r="Z20" s="435"/>
      <c r="AA20" s="435"/>
      <c r="AB20" s="435"/>
      <c r="AC20" s="435"/>
      <c r="AD20" s="436"/>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27"/>
      <c r="AF21" s="327"/>
    </row>
    <row r="22" spans="1:41" s="698" customFormat="1" x14ac:dyDescent="0.3">
      <c r="A22" s="692" t="s">
        <v>375</v>
      </c>
      <c r="B22" s="693"/>
      <c r="C22" s="694"/>
      <c r="D22" s="695"/>
      <c r="E22" s="695"/>
      <c r="F22" s="695"/>
      <c r="G22" s="695"/>
      <c r="H22" s="695"/>
      <c r="I22" s="695"/>
      <c r="J22" s="695"/>
      <c r="K22" s="695"/>
      <c r="L22" s="695"/>
      <c r="M22" s="695"/>
      <c r="N22" s="695"/>
      <c r="O22" s="695">
        <f>SUM(C22:N22)</f>
        <v>0</v>
      </c>
      <c r="P22" s="696"/>
      <c r="Q22" s="694">
        <v>1060411296</v>
      </c>
      <c r="R22" s="695">
        <v>94596185</v>
      </c>
      <c r="S22" s="695"/>
      <c r="T22" s="695"/>
      <c r="U22" s="695"/>
      <c r="V22" s="695"/>
      <c r="W22" s="695"/>
      <c r="X22" s="695"/>
      <c r="Y22" s="695"/>
      <c r="Z22" s="695"/>
      <c r="AA22" s="695"/>
      <c r="AB22" s="695"/>
      <c r="AC22" s="695">
        <f>SUM(Q22:AB22)</f>
        <v>1155007481</v>
      </c>
      <c r="AD22" s="697"/>
      <c r="AE22" s="327"/>
      <c r="AF22" s="327"/>
    </row>
    <row r="23" spans="1:41" s="698" customFormat="1" x14ac:dyDescent="0.3">
      <c r="A23" s="699" t="s">
        <v>376</v>
      </c>
      <c r="B23" s="700"/>
      <c r="C23" s="701"/>
      <c r="D23" s="702"/>
      <c r="E23" s="702"/>
      <c r="F23" s="702"/>
      <c r="G23" s="702"/>
      <c r="H23" s="702"/>
      <c r="I23" s="702"/>
      <c r="J23" s="702"/>
      <c r="K23" s="702"/>
      <c r="L23" s="702"/>
      <c r="M23" s="702"/>
      <c r="N23" s="702"/>
      <c r="O23" s="702">
        <f>SUM(C23:N23)</f>
        <v>0</v>
      </c>
      <c r="P23" s="703" t="str">
        <f>IFERROR(O23/(SUMIF(C23:N23,"&gt;0",C22:N22))," ")</f>
        <v xml:space="preserve"> </v>
      </c>
      <c r="Q23" s="701">
        <v>1060411296</v>
      </c>
      <c r="R23" s="702">
        <v>202996685</v>
      </c>
      <c r="S23" s="702"/>
      <c r="T23" s="702"/>
      <c r="U23" s="702"/>
      <c r="V23" s="702"/>
      <c r="W23" s="702"/>
      <c r="X23" s="702"/>
      <c r="Y23" s="702"/>
      <c r="Z23" s="702"/>
      <c r="AA23" s="702"/>
      <c r="AB23" s="702"/>
      <c r="AC23" s="702">
        <f>SUM(Q23:AB23)</f>
        <v>1263407981</v>
      </c>
      <c r="AD23" s="704">
        <f>IFERROR(AC23/(SUMIF(Q23:AB23,"&gt;0",Q22:AB22))," ")</f>
        <v>1.0938526388644232</v>
      </c>
      <c r="AE23" s="327"/>
      <c r="AF23" s="327"/>
    </row>
    <row r="24" spans="1:41" s="698" customFormat="1" x14ac:dyDescent="0.3">
      <c r="A24" s="699" t="s">
        <v>377</v>
      </c>
      <c r="B24" s="700"/>
      <c r="C24" s="701"/>
      <c r="D24" s="702">
        <v>5939195</v>
      </c>
      <c r="E24" s="702"/>
      <c r="F24" s="702"/>
      <c r="G24" s="702"/>
      <c r="H24" s="702"/>
      <c r="I24" s="702"/>
      <c r="J24" s="702"/>
      <c r="K24" s="702"/>
      <c r="L24" s="702"/>
      <c r="M24" s="702"/>
      <c r="N24" s="702"/>
      <c r="O24" s="702">
        <f>SUM(C24:N24)</f>
        <v>5939195</v>
      </c>
      <c r="P24" s="705"/>
      <c r="Q24" s="701"/>
      <c r="R24" s="233">
        <v>88367608</v>
      </c>
      <c r="S24" s="233">
        <v>96967261.181818187</v>
      </c>
      <c r="T24" s="233">
        <v>96967261.181818187</v>
      </c>
      <c r="U24" s="233">
        <v>96967261.181818187</v>
      </c>
      <c r="V24" s="233">
        <v>96967261.181818187</v>
      </c>
      <c r="W24" s="233">
        <v>96967261.181818187</v>
      </c>
      <c r="X24" s="233">
        <v>96967261.181818187</v>
      </c>
      <c r="Y24" s="233">
        <v>96967261.181818187</v>
      </c>
      <c r="Z24" s="233">
        <v>96967261.181818187</v>
      </c>
      <c r="AA24" s="233">
        <v>96967261.181818187</v>
      </c>
      <c r="AB24" s="233">
        <v>193934522.3636364</v>
      </c>
      <c r="AC24" s="702">
        <f>SUM(Q24:AB24)</f>
        <v>1155007481.0000005</v>
      </c>
      <c r="AD24" s="704"/>
      <c r="AE24" s="327"/>
      <c r="AF24" s="328"/>
    </row>
    <row r="25" spans="1:41" s="698" customFormat="1" ht="15" thickBot="1" x14ac:dyDescent="0.35">
      <c r="A25" s="706" t="s">
        <v>378</v>
      </c>
      <c r="B25" s="707"/>
      <c r="C25" s="708">
        <v>5939195</v>
      </c>
      <c r="D25" s="709"/>
      <c r="E25" s="709"/>
      <c r="F25" s="709"/>
      <c r="G25" s="709"/>
      <c r="H25" s="709"/>
      <c r="I25" s="709"/>
      <c r="J25" s="709"/>
      <c r="K25" s="709"/>
      <c r="L25" s="709"/>
      <c r="M25" s="709"/>
      <c r="N25" s="709"/>
      <c r="O25" s="709">
        <f>SUM(C25:N25)</f>
        <v>5939195</v>
      </c>
      <c r="P25" s="710" t="str">
        <f>IFERROR(O25/(SUMIF(C25:N25,"&gt;0",C24:N24))," ")</f>
        <v xml:space="preserve"> </v>
      </c>
      <c r="Q25" s="708"/>
      <c r="R25" s="709">
        <v>20873998</v>
      </c>
      <c r="S25" s="709"/>
      <c r="T25" s="709"/>
      <c r="U25" s="709"/>
      <c r="V25" s="709"/>
      <c r="W25" s="709"/>
      <c r="X25" s="709"/>
      <c r="Y25" s="709"/>
      <c r="Z25" s="709"/>
      <c r="AA25" s="709"/>
      <c r="AB25" s="709"/>
      <c r="AC25" s="709">
        <f>SUM(Q25:AB25)</f>
        <v>20873998</v>
      </c>
      <c r="AD25" s="711">
        <f>IFERROR(AC25/(SUMIF(Q25:AB25,"&gt;0",Q24:AB24))," ")</f>
        <v>0.23621775526616043</v>
      </c>
      <c r="AE25" s="327"/>
      <c r="AF25" s="329"/>
    </row>
    <row r="26" spans="1:41" s="698" customFormat="1" ht="15" thickBot="1" x14ac:dyDescent="0.35">
      <c r="A26" s="712"/>
      <c r="B26" s="713"/>
      <c r="C26" s="714"/>
      <c r="D26" s="714"/>
      <c r="E26" s="714"/>
      <c r="F26" s="714"/>
      <c r="G26" s="714"/>
      <c r="H26" s="714"/>
      <c r="I26" s="714"/>
      <c r="J26" s="714"/>
      <c r="K26" s="714"/>
      <c r="L26" s="714"/>
      <c r="M26" s="714"/>
      <c r="N26" s="714"/>
      <c r="O26" s="714"/>
      <c r="P26" s="714"/>
      <c r="Q26" s="714"/>
      <c r="R26" s="714"/>
      <c r="S26" s="714"/>
      <c r="T26" s="714"/>
      <c r="U26" s="714"/>
      <c r="V26" s="714"/>
      <c r="W26" s="714"/>
      <c r="X26" s="714"/>
      <c r="Y26" s="714"/>
      <c r="Z26" s="714"/>
      <c r="AA26" s="714"/>
      <c r="AB26" s="714"/>
      <c r="AC26" s="715"/>
      <c r="AD26" s="716"/>
      <c r="AF26" s="330"/>
    </row>
    <row r="27" spans="1:41" x14ac:dyDescent="0.3">
      <c r="A27" s="439" t="s">
        <v>76</v>
      </c>
      <c r="B27" s="440"/>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2"/>
      <c r="AF27" s="330"/>
    </row>
    <row r="28" spans="1:41" x14ac:dyDescent="0.3">
      <c r="A28" s="443" t="s">
        <v>189</v>
      </c>
      <c r="B28" s="445" t="s">
        <v>6</v>
      </c>
      <c r="C28" s="446"/>
      <c r="D28" s="425" t="s">
        <v>395</v>
      </c>
      <c r="E28" s="449"/>
      <c r="F28" s="449"/>
      <c r="G28" s="449"/>
      <c r="H28" s="449"/>
      <c r="I28" s="449"/>
      <c r="J28" s="449"/>
      <c r="K28" s="449"/>
      <c r="L28" s="449"/>
      <c r="M28" s="449"/>
      <c r="N28" s="449"/>
      <c r="O28" s="450"/>
      <c r="P28" s="451" t="s">
        <v>8</v>
      </c>
      <c r="Q28" s="451" t="s">
        <v>84</v>
      </c>
      <c r="R28" s="451"/>
      <c r="S28" s="451"/>
      <c r="T28" s="451"/>
      <c r="U28" s="451"/>
      <c r="V28" s="451"/>
      <c r="W28" s="451"/>
      <c r="X28" s="451"/>
      <c r="Y28" s="451"/>
      <c r="Z28" s="451"/>
      <c r="AA28" s="451"/>
      <c r="AB28" s="451"/>
      <c r="AC28" s="451"/>
      <c r="AD28" s="452"/>
      <c r="AF28" s="330"/>
    </row>
    <row r="29" spans="1:41" x14ac:dyDescent="0.3">
      <c r="A29" s="444"/>
      <c r="B29" s="447"/>
      <c r="C29" s="448"/>
      <c r="D29" s="88" t="s">
        <v>39</v>
      </c>
      <c r="E29" s="88" t="s">
        <v>40</v>
      </c>
      <c r="F29" s="88" t="s">
        <v>41</v>
      </c>
      <c r="G29" s="88" t="s">
        <v>42</v>
      </c>
      <c r="H29" s="88" t="s">
        <v>43</v>
      </c>
      <c r="I29" s="88" t="s">
        <v>44</v>
      </c>
      <c r="J29" s="88" t="s">
        <v>45</v>
      </c>
      <c r="K29" s="88" t="s">
        <v>46</v>
      </c>
      <c r="L29" s="88" t="s">
        <v>47</v>
      </c>
      <c r="M29" s="88" t="s">
        <v>48</v>
      </c>
      <c r="N29" s="88" t="s">
        <v>49</v>
      </c>
      <c r="O29" s="88" t="s">
        <v>50</v>
      </c>
      <c r="P29" s="450"/>
      <c r="Q29" s="451"/>
      <c r="R29" s="451"/>
      <c r="S29" s="451"/>
      <c r="T29" s="451"/>
      <c r="U29" s="451"/>
      <c r="V29" s="451"/>
      <c r="W29" s="451"/>
      <c r="X29" s="451"/>
      <c r="Y29" s="451"/>
      <c r="Z29" s="451"/>
      <c r="AA29" s="451"/>
      <c r="AB29" s="451"/>
      <c r="AC29" s="451"/>
      <c r="AD29" s="452"/>
      <c r="AF29" s="331"/>
    </row>
    <row r="30" spans="1:41" ht="15" thickBot="1" x14ac:dyDescent="0.35">
      <c r="A30" s="85"/>
      <c r="B30" s="453"/>
      <c r="C30" s="454"/>
      <c r="D30" s="89"/>
      <c r="E30" s="89"/>
      <c r="F30" s="89"/>
      <c r="G30" s="89"/>
      <c r="H30" s="89"/>
      <c r="I30" s="89"/>
      <c r="J30" s="89"/>
      <c r="K30" s="89"/>
      <c r="L30" s="89"/>
      <c r="M30" s="89"/>
      <c r="N30" s="89"/>
      <c r="O30" s="89"/>
      <c r="P30" s="86">
        <f>SUM(D30:O30)</f>
        <v>0</v>
      </c>
      <c r="Q30" s="455"/>
      <c r="R30" s="455"/>
      <c r="S30" s="455"/>
      <c r="T30" s="455"/>
      <c r="U30" s="455"/>
      <c r="V30" s="455"/>
      <c r="W30" s="455"/>
      <c r="X30" s="455"/>
      <c r="Y30" s="455"/>
      <c r="Z30" s="455"/>
      <c r="AA30" s="455"/>
      <c r="AB30" s="455"/>
      <c r="AC30" s="455"/>
      <c r="AD30" s="456"/>
    </row>
    <row r="31" spans="1:41" x14ac:dyDescent="0.3">
      <c r="A31" s="362" t="s">
        <v>291</v>
      </c>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4"/>
      <c r="AF31" s="206"/>
    </row>
    <row r="32" spans="1:41" x14ac:dyDescent="0.3">
      <c r="A32" s="424" t="s">
        <v>190</v>
      </c>
      <c r="B32" s="451" t="s">
        <v>62</v>
      </c>
      <c r="C32" s="451" t="s">
        <v>6</v>
      </c>
      <c r="D32" s="451" t="s">
        <v>60</v>
      </c>
      <c r="E32" s="451"/>
      <c r="F32" s="451"/>
      <c r="G32" s="451"/>
      <c r="H32" s="451"/>
      <c r="I32" s="451"/>
      <c r="J32" s="451"/>
      <c r="K32" s="451"/>
      <c r="L32" s="451"/>
      <c r="M32" s="451"/>
      <c r="N32" s="451"/>
      <c r="O32" s="451"/>
      <c r="P32" s="451"/>
      <c r="Q32" s="451" t="s">
        <v>85</v>
      </c>
      <c r="R32" s="451"/>
      <c r="S32" s="451"/>
      <c r="T32" s="451"/>
      <c r="U32" s="451"/>
      <c r="V32" s="451"/>
      <c r="W32" s="451"/>
      <c r="X32" s="451"/>
      <c r="Y32" s="451"/>
      <c r="Z32" s="451"/>
      <c r="AA32" s="451"/>
      <c r="AB32" s="451"/>
      <c r="AC32" s="451"/>
      <c r="AD32" s="452"/>
      <c r="AG32" s="280"/>
      <c r="AH32" s="280"/>
      <c r="AI32" s="280"/>
      <c r="AJ32" s="280"/>
      <c r="AK32" s="280"/>
      <c r="AL32" s="280"/>
      <c r="AM32" s="280"/>
      <c r="AN32" s="280"/>
      <c r="AO32" s="280"/>
    </row>
    <row r="33" spans="1:41" x14ac:dyDescent="0.3">
      <c r="A33" s="424"/>
      <c r="B33" s="451"/>
      <c r="C33" s="457"/>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51" t="s">
        <v>399</v>
      </c>
      <c r="R33" s="451"/>
      <c r="S33" s="451"/>
      <c r="T33" s="451" t="s">
        <v>400</v>
      </c>
      <c r="U33" s="451"/>
      <c r="V33" s="451"/>
      <c r="W33" s="447" t="s">
        <v>81</v>
      </c>
      <c r="X33" s="461"/>
      <c r="Y33" s="461"/>
      <c r="Z33" s="448"/>
      <c r="AA33" s="447" t="s">
        <v>82</v>
      </c>
      <c r="AB33" s="461"/>
      <c r="AC33" s="461"/>
      <c r="AD33" s="462"/>
      <c r="AG33" s="280"/>
      <c r="AH33" s="280"/>
      <c r="AI33" s="280"/>
      <c r="AJ33" s="280"/>
      <c r="AK33" s="280"/>
      <c r="AL33" s="280"/>
      <c r="AM33" s="280"/>
      <c r="AN33" s="280"/>
      <c r="AO33" s="280"/>
    </row>
    <row r="34" spans="1:41" ht="69" customHeight="1" x14ac:dyDescent="0.3">
      <c r="A34" s="717" t="s">
        <v>419</v>
      </c>
      <c r="B34" s="718">
        <v>0.25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466" t="s">
        <v>517</v>
      </c>
      <c r="R34" s="467"/>
      <c r="S34" s="468"/>
      <c r="T34" s="472"/>
      <c r="U34" s="472"/>
      <c r="V34" s="473"/>
      <c r="W34" s="476"/>
      <c r="X34" s="472"/>
      <c r="Y34" s="472"/>
      <c r="Z34" s="473"/>
      <c r="AA34" s="476"/>
      <c r="AB34" s="472"/>
      <c r="AC34" s="472"/>
      <c r="AD34" s="478"/>
      <c r="AG34" s="280"/>
      <c r="AH34" s="280"/>
      <c r="AI34" s="280"/>
      <c r="AJ34" s="280"/>
      <c r="AK34" s="280"/>
      <c r="AL34" s="280"/>
      <c r="AM34" s="280"/>
      <c r="AN34" s="280"/>
      <c r="AO34" s="280"/>
    </row>
    <row r="35" spans="1:41" s="317" customFormat="1" ht="82.8" customHeight="1" thickBot="1" x14ac:dyDescent="0.35">
      <c r="A35" s="719"/>
      <c r="B35" s="720"/>
      <c r="C35" s="91" t="s">
        <v>10</v>
      </c>
      <c r="D35" s="334">
        <f>+D42+D46+D50+D54</f>
        <v>0.10372500000000001</v>
      </c>
      <c r="E35" s="334">
        <f t="shared" ref="E35:O35" si="0">+E42+E46+E50+E54</f>
        <v>2.62125E-2</v>
      </c>
      <c r="F35" s="334">
        <f t="shared" si="0"/>
        <v>0</v>
      </c>
      <c r="G35" s="93">
        <f t="shared" si="0"/>
        <v>0</v>
      </c>
      <c r="H35" s="93">
        <f t="shared" si="0"/>
        <v>0</v>
      </c>
      <c r="I35" s="93">
        <f t="shared" si="0"/>
        <v>0</v>
      </c>
      <c r="J35" s="93">
        <f t="shared" si="0"/>
        <v>0</v>
      </c>
      <c r="K35" s="93">
        <f t="shared" si="0"/>
        <v>0</v>
      </c>
      <c r="L35" s="93">
        <f t="shared" si="0"/>
        <v>0</v>
      </c>
      <c r="M35" s="93">
        <f t="shared" si="0"/>
        <v>0</v>
      </c>
      <c r="N35" s="93">
        <f t="shared" si="0"/>
        <v>0</v>
      </c>
      <c r="O35" s="93">
        <f t="shared" si="0"/>
        <v>0</v>
      </c>
      <c r="P35" s="151">
        <f>SUM(D35:O35)</f>
        <v>0.12993750000000001</v>
      </c>
      <c r="Q35" s="469"/>
      <c r="R35" s="470"/>
      <c r="S35" s="471"/>
      <c r="T35" s="474"/>
      <c r="U35" s="474"/>
      <c r="V35" s="475"/>
      <c r="W35" s="477"/>
      <c r="X35" s="474"/>
      <c r="Y35" s="474"/>
      <c r="Z35" s="475"/>
      <c r="AA35" s="477"/>
      <c r="AB35" s="474"/>
      <c r="AC35" s="474"/>
      <c r="AD35" s="479"/>
      <c r="AE35" s="316"/>
      <c r="AG35" s="318"/>
      <c r="AH35" s="318"/>
      <c r="AI35" s="318"/>
      <c r="AJ35" s="318"/>
      <c r="AK35" s="318"/>
      <c r="AL35" s="318"/>
      <c r="AM35" s="318"/>
      <c r="AN35" s="318"/>
      <c r="AO35" s="318"/>
    </row>
    <row r="36" spans="1:41" s="317" customFormat="1" ht="55.8" thickBot="1" x14ac:dyDescent="0.35">
      <c r="A36" s="721" t="s">
        <v>242</v>
      </c>
      <c r="B36" s="277">
        <v>1</v>
      </c>
      <c r="C36" s="278"/>
      <c r="D36" s="339">
        <f>+D35*B36</f>
        <v>0.10372500000000001</v>
      </c>
      <c r="E36" s="339">
        <f>+E35*$B$36</f>
        <v>2.62125E-2</v>
      </c>
      <c r="F36" s="339">
        <f t="shared" ref="F36:O36" si="1">+F35*$B$36</f>
        <v>0</v>
      </c>
      <c r="G36" s="339">
        <f t="shared" si="1"/>
        <v>0</v>
      </c>
      <c r="H36" s="339">
        <f t="shared" si="1"/>
        <v>0</v>
      </c>
      <c r="I36" s="339">
        <f t="shared" si="1"/>
        <v>0</v>
      </c>
      <c r="J36" s="339">
        <f t="shared" si="1"/>
        <v>0</v>
      </c>
      <c r="K36" s="339">
        <f t="shared" si="1"/>
        <v>0</v>
      </c>
      <c r="L36" s="339">
        <f t="shared" si="1"/>
        <v>0</v>
      </c>
      <c r="M36" s="339">
        <f t="shared" si="1"/>
        <v>0</v>
      </c>
      <c r="N36" s="339">
        <f t="shared" si="1"/>
        <v>0</v>
      </c>
      <c r="O36" s="339">
        <f t="shared" si="1"/>
        <v>0</v>
      </c>
      <c r="P36" s="343">
        <f>SUM(D36:O36)</f>
        <v>0.12993750000000001</v>
      </c>
      <c r="Q36" s="336"/>
      <c r="R36" s="337"/>
      <c r="S36" s="337"/>
      <c r="T36" s="337"/>
      <c r="U36" s="337"/>
      <c r="V36" s="337"/>
      <c r="W36" s="337"/>
      <c r="X36" s="337"/>
      <c r="Y36" s="337"/>
      <c r="Z36" s="337"/>
      <c r="AA36" s="337"/>
      <c r="AB36" s="337"/>
      <c r="AC36" s="337"/>
      <c r="AD36" s="338"/>
      <c r="AE36" s="316"/>
      <c r="AG36" s="318"/>
      <c r="AH36" s="318"/>
      <c r="AI36" s="318"/>
      <c r="AJ36" s="318"/>
      <c r="AK36" s="318"/>
      <c r="AL36" s="318"/>
      <c r="AM36" s="318"/>
      <c r="AN36" s="318"/>
      <c r="AO36" s="318"/>
    </row>
    <row r="37" spans="1:41" x14ac:dyDescent="0.3">
      <c r="A37" s="437" t="s">
        <v>191</v>
      </c>
      <c r="B37" s="480" t="s">
        <v>61</v>
      </c>
      <c r="C37" s="480" t="s">
        <v>11</v>
      </c>
      <c r="D37" s="480"/>
      <c r="E37" s="480"/>
      <c r="F37" s="480"/>
      <c r="G37" s="480"/>
      <c r="H37" s="480"/>
      <c r="I37" s="480"/>
      <c r="J37" s="480"/>
      <c r="K37" s="480"/>
      <c r="L37" s="480"/>
      <c r="M37" s="480"/>
      <c r="N37" s="480"/>
      <c r="O37" s="480"/>
      <c r="P37" s="480"/>
      <c r="Q37" s="480" t="s">
        <v>78</v>
      </c>
      <c r="R37" s="480"/>
      <c r="S37" s="480"/>
      <c r="T37" s="480"/>
      <c r="U37" s="480"/>
      <c r="V37" s="480"/>
      <c r="W37" s="480"/>
      <c r="X37" s="480"/>
      <c r="Y37" s="480"/>
      <c r="Z37" s="480"/>
      <c r="AA37" s="480"/>
      <c r="AB37" s="480"/>
      <c r="AC37" s="480"/>
      <c r="AD37" s="481"/>
      <c r="AG37" s="280"/>
      <c r="AH37" s="280"/>
      <c r="AI37" s="280"/>
      <c r="AJ37" s="280"/>
      <c r="AK37" s="280"/>
      <c r="AL37" s="280"/>
      <c r="AM37" s="280"/>
      <c r="AN37" s="280"/>
      <c r="AO37" s="280"/>
    </row>
    <row r="38" spans="1:41" ht="27.6" x14ac:dyDescent="0.3">
      <c r="A38" s="424"/>
      <c r="B38" s="451"/>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51" t="s">
        <v>83</v>
      </c>
      <c r="R38" s="451"/>
      <c r="S38" s="451"/>
      <c r="T38" s="451"/>
      <c r="U38" s="451"/>
      <c r="V38" s="451"/>
      <c r="W38" s="451"/>
      <c r="X38" s="451"/>
      <c r="Y38" s="451"/>
      <c r="Z38" s="451"/>
      <c r="AA38" s="451"/>
      <c r="AB38" s="451"/>
      <c r="AC38" s="451"/>
      <c r="AD38" s="452"/>
      <c r="AG38" s="332"/>
      <c r="AH38" s="332"/>
      <c r="AI38" s="332"/>
      <c r="AJ38" s="332"/>
      <c r="AK38" s="332"/>
      <c r="AL38" s="332"/>
      <c r="AM38" s="332"/>
      <c r="AN38" s="332"/>
      <c r="AO38" s="332"/>
    </row>
    <row r="39" spans="1:41" ht="26.4" customHeight="1" x14ac:dyDescent="0.3">
      <c r="A39" s="685" t="s">
        <v>423</v>
      </c>
      <c r="B39" s="458">
        <v>0.1</v>
      </c>
      <c r="C39" s="102" t="s">
        <v>9</v>
      </c>
      <c r="D39" s="103">
        <v>1</v>
      </c>
      <c r="E39" s="103">
        <v>0</v>
      </c>
      <c r="F39" s="103"/>
      <c r="G39" s="103"/>
      <c r="H39" s="103"/>
      <c r="I39" s="103"/>
      <c r="J39" s="103"/>
      <c r="K39" s="103"/>
      <c r="L39" s="103"/>
      <c r="M39" s="103"/>
      <c r="N39" s="103"/>
      <c r="O39" s="103"/>
      <c r="P39" s="205">
        <f t="shared" ref="P39:P54" si="2">SUM(D39:O39)</f>
        <v>1</v>
      </c>
      <c r="Q39" s="459" t="s">
        <v>516</v>
      </c>
      <c r="R39" s="459"/>
      <c r="S39" s="459"/>
      <c r="T39" s="459"/>
      <c r="U39" s="459"/>
      <c r="V39" s="459"/>
      <c r="W39" s="459"/>
      <c r="X39" s="459"/>
      <c r="Y39" s="459"/>
      <c r="Z39" s="459"/>
      <c r="AA39" s="459"/>
      <c r="AB39" s="459"/>
      <c r="AC39" s="459"/>
      <c r="AD39" s="460"/>
      <c r="AE39" s="97"/>
      <c r="AG39" s="98"/>
      <c r="AH39" s="98"/>
      <c r="AI39" s="98"/>
      <c r="AJ39" s="98"/>
      <c r="AK39" s="98"/>
      <c r="AL39" s="98"/>
      <c r="AM39" s="98"/>
      <c r="AN39" s="98"/>
      <c r="AO39" s="98"/>
    </row>
    <row r="40" spans="1:41" ht="40.799999999999997" customHeight="1" x14ac:dyDescent="0.3">
      <c r="A40" s="685"/>
      <c r="B40" s="458"/>
      <c r="C40" s="99" t="s">
        <v>10</v>
      </c>
      <c r="D40" s="100">
        <f>+D41/$B$41</f>
        <v>1</v>
      </c>
      <c r="E40" s="100">
        <f>+E41/$B$41</f>
        <v>0.125</v>
      </c>
      <c r="F40" s="100"/>
      <c r="G40" s="100"/>
      <c r="H40" s="100"/>
      <c r="I40" s="100"/>
      <c r="J40" s="100"/>
      <c r="K40" s="100"/>
      <c r="L40" s="100"/>
      <c r="M40" s="100"/>
      <c r="N40" s="100"/>
      <c r="O40" s="100"/>
      <c r="P40" s="205">
        <f t="shared" si="2"/>
        <v>1.125</v>
      </c>
      <c r="Q40" s="459"/>
      <c r="R40" s="459"/>
      <c r="S40" s="459"/>
      <c r="T40" s="459"/>
      <c r="U40" s="459"/>
      <c r="V40" s="459"/>
      <c r="W40" s="459"/>
      <c r="X40" s="459"/>
      <c r="Y40" s="459"/>
      <c r="Z40" s="459"/>
      <c r="AA40" s="459"/>
      <c r="AB40" s="459"/>
      <c r="AC40" s="459"/>
      <c r="AD40" s="460"/>
      <c r="AE40" s="97"/>
    </row>
    <row r="41" spans="1:41" s="333" customFormat="1" ht="27.6" x14ac:dyDescent="0.3">
      <c r="A41" s="687" t="s">
        <v>430</v>
      </c>
      <c r="B41" s="283">
        <v>16</v>
      </c>
      <c r="C41" s="306"/>
      <c r="D41" s="309">
        <v>16</v>
      </c>
      <c r="E41" s="307">
        <v>2</v>
      </c>
      <c r="F41" s="307"/>
      <c r="G41" s="308"/>
      <c r="H41" s="308"/>
      <c r="I41" s="308"/>
      <c r="J41" s="308"/>
      <c r="K41" s="308"/>
      <c r="L41" s="308"/>
      <c r="M41" s="308"/>
      <c r="N41" s="308"/>
      <c r="O41" s="308"/>
      <c r="P41" s="283">
        <f t="shared" si="2"/>
        <v>18</v>
      </c>
      <c r="Q41" s="311"/>
      <c r="R41" s="311"/>
      <c r="S41" s="311"/>
      <c r="T41" s="311"/>
      <c r="U41" s="311"/>
      <c r="V41" s="311"/>
      <c r="W41" s="311"/>
      <c r="X41" s="311"/>
      <c r="Y41" s="311"/>
      <c r="Z41" s="311"/>
      <c r="AA41" s="311"/>
      <c r="AB41" s="311"/>
      <c r="AC41" s="311"/>
      <c r="AD41" s="312"/>
      <c r="AE41" s="298"/>
      <c r="AG41" s="299"/>
      <c r="AH41" s="299"/>
      <c r="AI41" s="299"/>
      <c r="AJ41" s="299"/>
      <c r="AK41" s="299"/>
      <c r="AL41" s="299"/>
      <c r="AM41" s="299"/>
      <c r="AN41" s="299"/>
      <c r="AO41" s="299"/>
    </row>
    <row r="42" spans="1:41" s="333" customFormat="1" x14ac:dyDescent="0.3">
      <c r="A42" s="320"/>
      <c r="B42" s="321"/>
      <c r="C42" s="322"/>
      <c r="D42" s="325">
        <f>$B$39*D40</f>
        <v>0.1</v>
      </c>
      <c r="E42" s="325">
        <f t="shared" ref="E42:O42" si="3">$B$39*E40</f>
        <v>1.2500000000000001E-2</v>
      </c>
      <c r="F42" s="325">
        <f t="shared" si="3"/>
        <v>0</v>
      </c>
      <c r="G42" s="325">
        <f t="shared" si="3"/>
        <v>0</v>
      </c>
      <c r="H42" s="325">
        <f t="shared" si="3"/>
        <v>0</v>
      </c>
      <c r="I42" s="325">
        <f t="shared" si="3"/>
        <v>0</v>
      </c>
      <c r="J42" s="325">
        <f t="shared" si="3"/>
        <v>0</v>
      </c>
      <c r="K42" s="325">
        <f t="shared" si="3"/>
        <v>0</v>
      </c>
      <c r="L42" s="325">
        <f t="shared" si="3"/>
        <v>0</v>
      </c>
      <c r="M42" s="325">
        <f t="shared" si="3"/>
        <v>0</v>
      </c>
      <c r="N42" s="325">
        <f t="shared" si="3"/>
        <v>0</v>
      </c>
      <c r="O42" s="325">
        <f t="shared" si="3"/>
        <v>0</v>
      </c>
      <c r="P42" s="321">
        <f t="shared" si="2"/>
        <v>0.1125</v>
      </c>
      <c r="Q42" s="323"/>
      <c r="R42" s="323"/>
      <c r="S42" s="323"/>
      <c r="T42" s="323"/>
      <c r="U42" s="323"/>
      <c r="V42" s="323"/>
      <c r="W42" s="323"/>
      <c r="X42" s="323"/>
      <c r="Y42" s="323"/>
      <c r="Z42" s="323"/>
      <c r="AA42" s="323"/>
      <c r="AB42" s="323"/>
      <c r="AC42" s="323"/>
      <c r="AD42" s="324"/>
      <c r="AE42" s="298"/>
      <c r="AG42" s="299"/>
      <c r="AH42" s="299"/>
      <c r="AI42" s="299"/>
      <c r="AJ42" s="299"/>
      <c r="AK42" s="299"/>
      <c r="AL42" s="299"/>
      <c r="AM42" s="299"/>
      <c r="AN42" s="299"/>
      <c r="AO42" s="299"/>
    </row>
    <row r="43" spans="1:41" ht="27" customHeight="1" x14ac:dyDescent="0.3">
      <c r="A43" s="685" t="s">
        <v>424</v>
      </c>
      <c r="B43" s="458">
        <v>0.05</v>
      </c>
      <c r="C43" s="102" t="s">
        <v>9</v>
      </c>
      <c r="D43" s="103">
        <v>0</v>
      </c>
      <c r="E43" s="103">
        <v>0.05</v>
      </c>
      <c r="F43" s="103">
        <v>0.25</v>
      </c>
      <c r="G43" s="103">
        <v>0.05</v>
      </c>
      <c r="H43" s="103">
        <v>0.05</v>
      </c>
      <c r="I43" s="103">
        <v>0.05</v>
      </c>
      <c r="J43" s="103">
        <v>0.05</v>
      </c>
      <c r="K43" s="103">
        <v>0.05</v>
      </c>
      <c r="L43" s="103">
        <v>0.05</v>
      </c>
      <c r="M43" s="103">
        <v>0.05</v>
      </c>
      <c r="N43" s="103">
        <v>0.25</v>
      </c>
      <c r="O43" s="103">
        <v>0.1</v>
      </c>
      <c r="P43" s="205">
        <f t="shared" si="2"/>
        <v>1</v>
      </c>
      <c r="Q43" s="459" t="s">
        <v>514</v>
      </c>
      <c r="R43" s="459"/>
      <c r="S43" s="459"/>
      <c r="T43" s="459"/>
      <c r="U43" s="459"/>
      <c r="V43" s="459"/>
      <c r="W43" s="459"/>
      <c r="X43" s="459"/>
      <c r="Y43" s="459"/>
      <c r="Z43" s="459"/>
      <c r="AA43" s="459"/>
      <c r="AB43" s="459"/>
      <c r="AC43" s="459"/>
      <c r="AD43" s="460"/>
      <c r="AE43" s="683"/>
    </row>
    <row r="44" spans="1:41" ht="25.8" customHeight="1" x14ac:dyDescent="0.3">
      <c r="A44" s="685"/>
      <c r="B44" s="458"/>
      <c r="C44" s="99" t="s">
        <v>10</v>
      </c>
      <c r="D44" s="319">
        <v>1.4999999999999999E-2</v>
      </c>
      <c r="E44" s="100">
        <v>0.12920000000000001</v>
      </c>
      <c r="F44" s="100"/>
      <c r="G44" s="100"/>
      <c r="H44" s="100"/>
      <c r="I44" s="100"/>
      <c r="J44" s="100"/>
      <c r="K44" s="100"/>
      <c r="L44" s="100"/>
      <c r="M44" s="100"/>
      <c r="N44" s="100"/>
      <c r="O44" s="100"/>
      <c r="P44" s="205">
        <f t="shared" si="2"/>
        <v>0.14419999999999999</v>
      </c>
      <c r="Q44" s="459"/>
      <c r="R44" s="459"/>
      <c r="S44" s="459"/>
      <c r="T44" s="459"/>
      <c r="U44" s="459"/>
      <c r="V44" s="459"/>
      <c r="W44" s="459"/>
      <c r="X44" s="459"/>
      <c r="Y44" s="459"/>
      <c r="Z44" s="459"/>
      <c r="AA44" s="459"/>
      <c r="AB44" s="459"/>
      <c r="AC44" s="459"/>
      <c r="AD44" s="460"/>
      <c r="AE44" s="684"/>
    </row>
    <row r="45" spans="1:41" s="317" customFormat="1" ht="55.2" x14ac:dyDescent="0.3">
      <c r="A45" s="691" t="s">
        <v>497</v>
      </c>
      <c r="B45" s="286">
        <v>1</v>
      </c>
      <c r="C45" s="102"/>
      <c r="D45" s="347">
        <v>1.4999999999999999E-2</v>
      </c>
      <c r="E45" s="313">
        <v>0.12920000000000001</v>
      </c>
      <c r="F45" s="313"/>
      <c r="G45" s="284"/>
      <c r="H45" s="284"/>
      <c r="I45" s="284"/>
      <c r="J45" s="284"/>
      <c r="K45" s="284"/>
      <c r="L45" s="284"/>
      <c r="M45" s="284"/>
      <c r="N45" s="284"/>
      <c r="O45" s="284"/>
      <c r="P45" s="285">
        <f t="shared" si="2"/>
        <v>0.14419999999999999</v>
      </c>
      <c r="Q45" s="314"/>
      <c r="R45" s="314"/>
      <c r="S45" s="314"/>
      <c r="T45" s="314"/>
      <c r="U45" s="314"/>
      <c r="V45" s="314"/>
      <c r="W45" s="314"/>
      <c r="X45" s="314"/>
      <c r="Y45" s="314"/>
      <c r="Z45" s="314"/>
      <c r="AA45" s="314"/>
      <c r="AB45" s="314"/>
      <c r="AC45" s="314"/>
      <c r="AD45" s="315"/>
      <c r="AE45" s="316"/>
      <c r="AG45" s="318"/>
      <c r="AH45" s="318"/>
      <c r="AI45" s="318"/>
      <c r="AJ45" s="318"/>
      <c r="AK45" s="318"/>
      <c r="AL45" s="318"/>
      <c r="AM45" s="318"/>
      <c r="AN45" s="318"/>
      <c r="AO45" s="318"/>
    </row>
    <row r="46" spans="1:41" s="333" customFormat="1" x14ac:dyDescent="0.3">
      <c r="A46" s="320"/>
      <c r="B46" s="321"/>
      <c r="C46" s="322"/>
      <c r="D46" s="325">
        <f>$B$43*D44</f>
        <v>7.5000000000000002E-4</v>
      </c>
      <c r="E46" s="325">
        <f t="shared" ref="E46:O46" si="4">$B$43*E44</f>
        <v>6.4600000000000005E-3</v>
      </c>
      <c r="F46" s="325">
        <f t="shared" si="4"/>
        <v>0</v>
      </c>
      <c r="G46" s="325">
        <f t="shared" si="4"/>
        <v>0</v>
      </c>
      <c r="H46" s="325">
        <f t="shared" si="4"/>
        <v>0</v>
      </c>
      <c r="I46" s="325">
        <f t="shared" si="4"/>
        <v>0</v>
      </c>
      <c r="J46" s="325">
        <f t="shared" si="4"/>
        <v>0</v>
      </c>
      <c r="K46" s="325">
        <f t="shared" si="4"/>
        <v>0</v>
      </c>
      <c r="L46" s="325">
        <f t="shared" si="4"/>
        <v>0</v>
      </c>
      <c r="M46" s="325">
        <f t="shared" si="4"/>
        <v>0</v>
      </c>
      <c r="N46" s="325">
        <f t="shared" si="4"/>
        <v>0</v>
      </c>
      <c r="O46" s="325">
        <f t="shared" si="4"/>
        <v>0</v>
      </c>
      <c r="P46" s="321">
        <f t="shared" si="2"/>
        <v>7.2100000000000003E-3</v>
      </c>
      <c r="Q46" s="323"/>
      <c r="R46" s="323"/>
      <c r="S46" s="323"/>
      <c r="T46" s="323"/>
      <c r="U46" s="323"/>
      <c r="V46" s="323"/>
      <c r="W46" s="323"/>
      <c r="X46" s="323"/>
      <c r="Y46" s="323"/>
      <c r="Z46" s="323"/>
      <c r="AA46" s="323"/>
      <c r="AB46" s="323"/>
      <c r="AC46" s="323"/>
      <c r="AD46" s="324"/>
      <c r="AE46" s="298"/>
      <c r="AG46" s="299"/>
      <c r="AH46" s="299"/>
      <c r="AI46" s="299"/>
      <c r="AJ46" s="299"/>
      <c r="AK46" s="299"/>
      <c r="AL46" s="299"/>
      <c r="AM46" s="299"/>
      <c r="AN46" s="299"/>
      <c r="AO46" s="299"/>
    </row>
    <row r="47" spans="1:41" ht="26.4" customHeight="1" x14ac:dyDescent="0.3">
      <c r="A47" s="685" t="s">
        <v>425</v>
      </c>
      <c r="B47" s="458">
        <v>0.05</v>
      </c>
      <c r="C47" s="102" t="s">
        <v>9</v>
      </c>
      <c r="D47" s="103">
        <v>0.05</v>
      </c>
      <c r="E47" s="103">
        <v>0.05</v>
      </c>
      <c r="F47" s="103">
        <v>0.15</v>
      </c>
      <c r="G47" s="103">
        <v>0.05</v>
      </c>
      <c r="H47" s="103">
        <v>0.1</v>
      </c>
      <c r="I47" s="103">
        <v>0.05</v>
      </c>
      <c r="J47" s="103">
        <v>0.05</v>
      </c>
      <c r="K47" s="103">
        <v>0.05</v>
      </c>
      <c r="L47" s="103">
        <v>0.05</v>
      </c>
      <c r="M47" s="103">
        <v>0.05</v>
      </c>
      <c r="N47" s="103">
        <v>0.2</v>
      </c>
      <c r="O47" s="103">
        <v>0.15</v>
      </c>
      <c r="P47" s="205">
        <f t="shared" si="2"/>
        <v>1</v>
      </c>
      <c r="Q47" s="459" t="s">
        <v>513</v>
      </c>
      <c r="R47" s="459"/>
      <c r="S47" s="459"/>
      <c r="T47" s="459"/>
      <c r="U47" s="459"/>
      <c r="V47" s="459"/>
      <c r="W47" s="459"/>
      <c r="X47" s="459"/>
      <c r="Y47" s="459"/>
      <c r="Z47" s="459"/>
      <c r="AA47" s="459"/>
      <c r="AB47" s="459"/>
      <c r="AC47" s="459"/>
      <c r="AD47" s="460"/>
      <c r="AE47" s="97"/>
    </row>
    <row r="48" spans="1:41" ht="21" customHeight="1" x14ac:dyDescent="0.3">
      <c r="A48" s="685"/>
      <c r="B48" s="458"/>
      <c r="C48" s="99" t="s">
        <v>10</v>
      </c>
      <c r="D48" s="100">
        <f>+D49/$B$49</f>
        <v>4.4999999999999997E-3</v>
      </c>
      <c r="E48" s="100">
        <f t="shared" ref="E48:O48" si="5">+E49/$B$49</f>
        <v>8.5250000000000006E-2</v>
      </c>
      <c r="F48" s="100">
        <f t="shared" si="5"/>
        <v>0</v>
      </c>
      <c r="G48" s="100">
        <f t="shared" si="5"/>
        <v>0</v>
      </c>
      <c r="H48" s="100">
        <f t="shared" si="5"/>
        <v>0</v>
      </c>
      <c r="I48" s="100">
        <f t="shared" si="5"/>
        <v>0</v>
      </c>
      <c r="J48" s="100">
        <f t="shared" si="5"/>
        <v>0</v>
      </c>
      <c r="K48" s="100">
        <f t="shared" si="5"/>
        <v>0</v>
      </c>
      <c r="L48" s="100">
        <f t="shared" si="5"/>
        <v>0</v>
      </c>
      <c r="M48" s="100">
        <f t="shared" si="5"/>
        <v>0</v>
      </c>
      <c r="N48" s="100">
        <f t="shared" si="5"/>
        <v>0</v>
      </c>
      <c r="O48" s="100">
        <f t="shared" si="5"/>
        <v>0</v>
      </c>
      <c r="P48" s="205">
        <f t="shared" si="2"/>
        <v>8.975000000000001E-2</v>
      </c>
      <c r="Q48" s="459"/>
      <c r="R48" s="459"/>
      <c r="S48" s="459"/>
      <c r="T48" s="459"/>
      <c r="U48" s="459"/>
      <c r="V48" s="459"/>
      <c r="W48" s="459"/>
      <c r="X48" s="459"/>
      <c r="Y48" s="459"/>
      <c r="Z48" s="459"/>
      <c r="AA48" s="459"/>
      <c r="AB48" s="459"/>
      <c r="AC48" s="459"/>
      <c r="AD48" s="460"/>
      <c r="AE48" s="97"/>
    </row>
    <row r="49" spans="1:41" s="295" customFormat="1" x14ac:dyDescent="0.3">
      <c r="A49" s="690" t="s">
        <v>441</v>
      </c>
      <c r="B49" s="291">
        <v>4000</v>
      </c>
      <c r="C49" s="292"/>
      <c r="D49" s="290">
        <v>18</v>
      </c>
      <c r="E49" s="289">
        <v>341</v>
      </c>
      <c r="F49" s="289"/>
      <c r="G49" s="288"/>
      <c r="H49" s="288"/>
      <c r="I49" s="288"/>
      <c r="J49" s="288"/>
      <c r="K49" s="288"/>
      <c r="L49" s="288"/>
      <c r="M49" s="288"/>
      <c r="N49" s="288"/>
      <c r="O49" s="288"/>
      <c r="P49" s="291">
        <f t="shared" si="2"/>
        <v>359</v>
      </c>
      <c r="Q49" s="290"/>
      <c r="R49" s="290"/>
      <c r="S49" s="290"/>
      <c r="T49" s="290"/>
      <c r="U49" s="290"/>
      <c r="V49" s="290"/>
      <c r="W49" s="290"/>
      <c r="X49" s="290"/>
      <c r="Y49" s="290"/>
      <c r="Z49" s="290"/>
      <c r="AA49" s="290"/>
      <c r="AB49" s="290"/>
      <c r="AC49" s="290"/>
      <c r="AD49" s="293"/>
      <c r="AE49" s="294"/>
    </row>
    <row r="50" spans="1:41" s="333" customFormat="1" x14ac:dyDescent="0.3">
      <c r="A50" s="320"/>
      <c r="B50" s="321"/>
      <c r="C50" s="322"/>
      <c r="D50" s="325">
        <f>$B$47*D48</f>
        <v>2.2499999999999999E-4</v>
      </c>
      <c r="E50" s="325">
        <f t="shared" ref="E50:O50" si="6">$B$47*E48</f>
        <v>4.2625000000000007E-3</v>
      </c>
      <c r="F50" s="325">
        <f t="shared" si="6"/>
        <v>0</v>
      </c>
      <c r="G50" s="325">
        <f t="shared" si="6"/>
        <v>0</v>
      </c>
      <c r="H50" s="325">
        <f t="shared" si="6"/>
        <v>0</v>
      </c>
      <c r="I50" s="325">
        <f t="shared" si="6"/>
        <v>0</v>
      </c>
      <c r="J50" s="325">
        <f t="shared" si="6"/>
        <v>0</v>
      </c>
      <c r="K50" s="325">
        <f t="shared" si="6"/>
        <v>0</v>
      </c>
      <c r="L50" s="325">
        <f t="shared" si="6"/>
        <v>0</v>
      </c>
      <c r="M50" s="325">
        <f t="shared" si="6"/>
        <v>0</v>
      </c>
      <c r="N50" s="325">
        <f t="shared" si="6"/>
        <v>0</v>
      </c>
      <c r="O50" s="325">
        <f t="shared" si="6"/>
        <v>0</v>
      </c>
      <c r="P50" s="321">
        <f t="shared" si="2"/>
        <v>4.487500000000001E-3</v>
      </c>
      <c r="Q50" s="323"/>
      <c r="R50" s="323"/>
      <c r="S50" s="323"/>
      <c r="T50" s="323"/>
      <c r="U50" s="323"/>
      <c r="V50" s="323"/>
      <c r="W50" s="323"/>
      <c r="X50" s="323"/>
      <c r="Y50" s="323"/>
      <c r="Z50" s="323"/>
      <c r="AA50" s="323"/>
      <c r="AB50" s="323"/>
      <c r="AC50" s="323"/>
      <c r="AD50" s="324"/>
      <c r="AE50" s="298"/>
      <c r="AG50" s="299"/>
      <c r="AH50" s="299"/>
      <c r="AI50" s="299"/>
      <c r="AJ50" s="299"/>
      <c r="AK50" s="299"/>
      <c r="AL50" s="299"/>
      <c r="AM50" s="299"/>
      <c r="AN50" s="299"/>
      <c r="AO50" s="299"/>
    </row>
    <row r="51" spans="1:41" ht="40.200000000000003" customHeight="1" x14ac:dyDescent="0.3">
      <c r="A51" s="685" t="s">
        <v>426</v>
      </c>
      <c r="B51" s="458">
        <v>0.05</v>
      </c>
      <c r="C51" s="102" t="s">
        <v>9</v>
      </c>
      <c r="D51" s="103">
        <v>0.05</v>
      </c>
      <c r="E51" s="103">
        <v>0.05</v>
      </c>
      <c r="F51" s="103">
        <v>0.15</v>
      </c>
      <c r="G51" s="103">
        <v>0.05</v>
      </c>
      <c r="H51" s="103">
        <v>0.1</v>
      </c>
      <c r="I51" s="103">
        <v>0.05</v>
      </c>
      <c r="J51" s="103">
        <v>0.05</v>
      </c>
      <c r="K51" s="103">
        <v>0.05</v>
      </c>
      <c r="L51" s="103">
        <v>0.05</v>
      </c>
      <c r="M51" s="103">
        <v>0.05</v>
      </c>
      <c r="N51" s="103">
        <v>0.2</v>
      </c>
      <c r="O51" s="103">
        <v>0.15</v>
      </c>
      <c r="P51" s="205">
        <f t="shared" si="2"/>
        <v>1</v>
      </c>
      <c r="Q51" s="459" t="s">
        <v>520</v>
      </c>
      <c r="R51" s="459"/>
      <c r="S51" s="459"/>
      <c r="T51" s="459"/>
      <c r="U51" s="459"/>
      <c r="V51" s="459"/>
      <c r="W51" s="459"/>
      <c r="X51" s="459"/>
      <c r="Y51" s="459"/>
      <c r="Z51" s="459"/>
      <c r="AA51" s="459"/>
      <c r="AB51" s="459"/>
      <c r="AC51" s="459"/>
      <c r="AD51" s="460"/>
      <c r="AE51" s="97"/>
    </row>
    <row r="52" spans="1:41" ht="44.4" customHeight="1" x14ac:dyDescent="0.3">
      <c r="A52" s="686"/>
      <c r="B52" s="458"/>
      <c r="C52" s="99" t="s">
        <v>10</v>
      </c>
      <c r="D52" s="100">
        <f>+D53/$B$53</f>
        <v>5.5E-2</v>
      </c>
      <c r="E52" s="100">
        <f t="shared" ref="E52:O52" si="7">+E53/$B$53</f>
        <v>5.9799999999999999E-2</v>
      </c>
      <c r="F52" s="100">
        <f t="shared" si="7"/>
        <v>0</v>
      </c>
      <c r="G52" s="100">
        <f t="shared" si="7"/>
        <v>0</v>
      </c>
      <c r="H52" s="100">
        <f t="shared" si="7"/>
        <v>0</v>
      </c>
      <c r="I52" s="100">
        <f t="shared" si="7"/>
        <v>0</v>
      </c>
      <c r="J52" s="100">
        <f t="shared" si="7"/>
        <v>0</v>
      </c>
      <c r="K52" s="100">
        <f t="shared" si="7"/>
        <v>0</v>
      </c>
      <c r="L52" s="100">
        <f t="shared" si="7"/>
        <v>0</v>
      </c>
      <c r="M52" s="100">
        <f t="shared" si="7"/>
        <v>0</v>
      </c>
      <c r="N52" s="100">
        <f t="shared" si="7"/>
        <v>0</v>
      </c>
      <c r="O52" s="100">
        <f t="shared" si="7"/>
        <v>0</v>
      </c>
      <c r="P52" s="205">
        <f t="shared" si="2"/>
        <v>0.1148</v>
      </c>
      <c r="Q52" s="459"/>
      <c r="R52" s="459"/>
      <c r="S52" s="459"/>
      <c r="T52" s="459"/>
      <c r="U52" s="459"/>
      <c r="V52" s="459"/>
      <c r="W52" s="459"/>
      <c r="X52" s="459"/>
      <c r="Y52" s="459"/>
      <c r="Z52" s="459"/>
      <c r="AA52" s="459"/>
      <c r="AB52" s="459"/>
      <c r="AC52" s="459"/>
      <c r="AD52" s="460"/>
      <c r="AE52" s="97"/>
    </row>
    <row r="53" spans="1:41" s="305" customFormat="1" ht="28.2" thickBot="1" x14ac:dyDescent="0.35">
      <c r="A53" s="689" t="s">
        <v>443</v>
      </c>
      <c r="B53" s="287">
        <v>5000</v>
      </c>
      <c r="C53" s="296"/>
      <c r="D53" s="301">
        <f>14+176+85+0</f>
        <v>275</v>
      </c>
      <c r="E53" s="300">
        <f>288+11</f>
        <v>299</v>
      </c>
      <c r="F53" s="300"/>
      <c r="G53" s="297"/>
      <c r="H53" s="297"/>
      <c r="I53" s="297"/>
      <c r="J53" s="297"/>
      <c r="K53" s="297"/>
      <c r="L53" s="297"/>
      <c r="M53" s="297"/>
      <c r="N53" s="297"/>
      <c r="O53" s="297"/>
      <c r="P53" s="287">
        <f t="shared" si="2"/>
        <v>574</v>
      </c>
      <c r="Q53" s="301"/>
      <c r="R53" s="301"/>
      <c r="S53" s="301"/>
      <c r="T53" s="301"/>
      <c r="U53" s="301"/>
      <c r="V53" s="301"/>
      <c r="W53" s="301"/>
      <c r="X53" s="301"/>
      <c r="Y53" s="301"/>
      <c r="Z53" s="301"/>
      <c r="AA53" s="301"/>
      <c r="AB53" s="301"/>
      <c r="AC53" s="301"/>
      <c r="AD53" s="302"/>
      <c r="AE53" s="303"/>
    </row>
    <row r="54" spans="1:41" s="333" customFormat="1" x14ac:dyDescent="0.3">
      <c r="A54" s="320"/>
      <c r="B54" s="321"/>
      <c r="C54" s="322"/>
      <c r="D54" s="325">
        <f>$B$51*D52</f>
        <v>2.7500000000000003E-3</v>
      </c>
      <c r="E54" s="325">
        <f t="shared" ref="E54:O54" si="8">$B$51*E52</f>
        <v>2.99E-3</v>
      </c>
      <c r="F54" s="325">
        <f t="shared" si="8"/>
        <v>0</v>
      </c>
      <c r="G54" s="325">
        <f t="shared" si="8"/>
        <v>0</v>
      </c>
      <c r="H54" s="325">
        <f t="shared" si="8"/>
        <v>0</v>
      </c>
      <c r="I54" s="325">
        <f t="shared" si="8"/>
        <v>0</v>
      </c>
      <c r="J54" s="325">
        <f t="shared" si="8"/>
        <v>0</v>
      </c>
      <c r="K54" s="325">
        <f t="shared" si="8"/>
        <v>0</v>
      </c>
      <c r="L54" s="325">
        <f t="shared" si="8"/>
        <v>0</v>
      </c>
      <c r="M54" s="325">
        <f t="shared" si="8"/>
        <v>0</v>
      </c>
      <c r="N54" s="325">
        <f t="shared" si="8"/>
        <v>0</v>
      </c>
      <c r="O54" s="325">
        <f t="shared" si="8"/>
        <v>0</v>
      </c>
      <c r="P54" s="321">
        <f t="shared" si="2"/>
        <v>5.7400000000000003E-3</v>
      </c>
      <c r="Q54" s="323"/>
      <c r="R54" s="323"/>
      <c r="S54" s="323"/>
      <c r="T54" s="323"/>
      <c r="U54" s="323"/>
      <c r="V54" s="323"/>
      <c r="W54" s="323"/>
      <c r="X54" s="323"/>
      <c r="Y54" s="323"/>
      <c r="Z54" s="323"/>
      <c r="AA54" s="323"/>
      <c r="AB54" s="323"/>
      <c r="AC54" s="323"/>
      <c r="AD54" s="324"/>
      <c r="AE54" s="298"/>
      <c r="AG54" s="299"/>
      <c r="AH54" s="299"/>
      <c r="AI54" s="299"/>
      <c r="AJ54" s="299"/>
      <c r="AK54" s="299"/>
      <c r="AL54" s="299"/>
      <c r="AM54" s="299"/>
      <c r="AN54" s="299"/>
      <c r="AO54" s="299"/>
    </row>
    <row r="55" spans="1:41" x14ac:dyDescent="0.3">
      <c r="A55" s="50" t="s">
        <v>293</v>
      </c>
    </row>
    <row r="57" spans="1:41" x14ac:dyDescent="0.3">
      <c r="B57" s="267"/>
    </row>
  </sheetData>
  <mergeCells count="82">
    <mergeCell ref="A51:A52"/>
    <mergeCell ref="B51:B52"/>
    <mergeCell ref="Q51:AD52"/>
    <mergeCell ref="A43:A44"/>
    <mergeCell ref="B43:B44"/>
    <mergeCell ref="Q43:AD44"/>
    <mergeCell ref="A47:A48"/>
    <mergeCell ref="B47:B48"/>
    <mergeCell ref="Q47:AD48"/>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9:AD40 Q51:AD52 Q47:AD48 Q43:AD44" xr:uid="{00000000-0002-0000-0000-000002000000}">
      <formula1>2000</formula1>
    </dataValidation>
  </dataValidations>
  <pageMargins left="0.25" right="0.25" top="0.75" bottom="0.75" header="0.3" footer="0.3"/>
  <pageSetup paperSize="3" scale="35"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88671875" customWidth="1"/>
    <col min="4" max="4" width="8.88671875" customWidth="1"/>
    <col min="5" max="5" width="10.88671875" customWidth="1"/>
  </cols>
  <sheetData>
    <row r="1" spans="1:14" x14ac:dyDescent="0.3">
      <c r="B1" t="s">
        <v>19</v>
      </c>
      <c r="C1" s="678" t="s">
        <v>20</v>
      </c>
      <c r="D1" s="678"/>
      <c r="E1" s="678"/>
      <c r="F1" s="678"/>
      <c r="G1" s="679" t="s">
        <v>22</v>
      </c>
      <c r="H1" s="680"/>
      <c r="I1" s="680"/>
      <c r="J1" s="681"/>
      <c r="K1" s="677" t="s">
        <v>23</v>
      </c>
      <c r="L1" s="677"/>
      <c r="M1" s="677"/>
      <c r="N1" s="677"/>
    </row>
    <row r="2" spans="1:14" x14ac:dyDescent="0.3">
      <c r="C2" s="4"/>
      <c r="D2" s="4"/>
      <c r="E2" s="4"/>
      <c r="F2" s="4" t="s">
        <v>21</v>
      </c>
      <c r="G2" s="30"/>
      <c r="H2" s="4"/>
      <c r="I2" s="4"/>
      <c r="J2" s="31" t="s">
        <v>21</v>
      </c>
      <c r="K2" s="4"/>
      <c r="L2" s="4"/>
      <c r="M2" s="4"/>
      <c r="N2" s="4" t="s">
        <v>21</v>
      </c>
    </row>
    <row r="3" spans="1:14" x14ac:dyDescent="0.3">
      <c r="A3" s="676"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67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676"/>
      <c r="B5" s="5">
        <v>3</v>
      </c>
      <c r="C5" s="6">
        <v>0.05</v>
      </c>
      <c r="D5" s="6">
        <v>0.05</v>
      </c>
      <c r="E5" s="6">
        <v>0.1</v>
      </c>
      <c r="F5" s="7">
        <f>(C5+D5+E5)</f>
        <v>0.2</v>
      </c>
      <c r="G5" s="32">
        <v>0.1</v>
      </c>
      <c r="H5" s="6">
        <v>0.1</v>
      </c>
      <c r="I5" s="6">
        <v>0.1</v>
      </c>
      <c r="J5" s="33">
        <f>(G5+H5+I5)</f>
        <v>0.30000000000000004</v>
      </c>
      <c r="K5" s="24"/>
      <c r="L5" s="5"/>
      <c r="M5" s="5"/>
      <c r="N5" s="5"/>
    </row>
    <row r="6" spans="1:14" x14ac:dyDescent="0.3">
      <c r="A6" s="676"/>
      <c r="B6" s="5">
        <v>4</v>
      </c>
      <c r="C6" s="6">
        <v>0.1</v>
      </c>
      <c r="D6" s="6">
        <v>0.1</v>
      </c>
      <c r="E6" s="6">
        <v>0.2</v>
      </c>
      <c r="F6" s="7">
        <f>(C6+D6+E6)</f>
        <v>0.4</v>
      </c>
      <c r="G6" s="32">
        <v>0</v>
      </c>
      <c r="H6" s="6">
        <v>0</v>
      </c>
      <c r="I6" s="6">
        <v>0.1</v>
      </c>
      <c r="J6" s="33">
        <f>(G6+H6+I6)</f>
        <v>0.1</v>
      </c>
      <c r="K6" s="24"/>
      <c r="L6" s="5"/>
      <c r="M6" s="5"/>
      <c r="N6" s="5"/>
    </row>
    <row r="7" spans="1:14" x14ac:dyDescent="0.3">
      <c r="A7" s="676"/>
      <c r="B7" s="5">
        <v>5</v>
      </c>
      <c r="C7" s="6">
        <v>0</v>
      </c>
      <c r="D7" s="6">
        <v>0</v>
      </c>
      <c r="E7" s="6">
        <v>0</v>
      </c>
      <c r="F7" s="7">
        <f>(C7+D7+E7)</f>
        <v>0</v>
      </c>
      <c r="G7" s="32">
        <v>0</v>
      </c>
      <c r="H7" s="6">
        <v>0</v>
      </c>
      <c r="I7" s="6">
        <v>0</v>
      </c>
      <c r="J7" s="33">
        <f>(G7+H7+I7)</f>
        <v>0</v>
      </c>
      <c r="K7" s="24"/>
      <c r="L7" s="5"/>
      <c r="M7" s="5"/>
      <c r="N7" s="5"/>
    </row>
    <row r="8" spans="1:14" x14ac:dyDescent="0.3">
      <c r="A8" s="676" t="s">
        <v>25</v>
      </c>
      <c r="B8" s="9">
        <v>6</v>
      </c>
      <c r="C8" s="10">
        <v>0.1</v>
      </c>
      <c r="D8" s="10">
        <v>0.1</v>
      </c>
      <c r="E8" s="10">
        <v>0.1</v>
      </c>
      <c r="F8" s="11">
        <f>C8+D8+E8</f>
        <v>0.30000000000000004</v>
      </c>
      <c r="G8" s="34"/>
      <c r="H8" s="9"/>
      <c r="I8" s="9"/>
      <c r="J8" s="35"/>
      <c r="K8" s="25"/>
      <c r="L8" s="9"/>
      <c r="M8" s="9"/>
      <c r="N8" s="9"/>
    </row>
    <row r="9" spans="1:14" x14ac:dyDescent="0.3">
      <c r="A9" s="676"/>
      <c r="B9" s="9">
        <v>7</v>
      </c>
      <c r="C9" s="9"/>
      <c r="D9" s="9"/>
      <c r="E9" s="9"/>
      <c r="F9" s="19"/>
      <c r="G9" s="36"/>
      <c r="H9" s="9"/>
      <c r="I9" s="9"/>
      <c r="J9" s="35"/>
      <c r="K9" s="25"/>
      <c r="L9" s="9"/>
      <c r="M9" s="9"/>
      <c r="N9" s="9"/>
    </row>
    <row r="10" spans="1:14" x14ac:dyDescent="0.3">
      <c r="A10" s="676"/>
      <c r="B10" s="9">
        <v>8</v>
      </c>
      <c r="C10" s="9"/>
      <c r="D10" s="9"/>
      <c r="E10" s="9"/>
      <c r="F10" s="19"/>
      <c r="G10" s="36"/>
      <c r="H10" s="9"/>
      <c r="I10" s="9"/>
      <c r="J10" s="35"/>
      <c r="K10" s="25"/>
      <c r="L10" s="9"/>
      <c r="M10" s="9"/>
      <c r="N10" s="9"/>
    </row>
    <row r="11" spans="1:14" x14ac:dyDescent="0.3">
      <c r="A11" s="676"/>
      <c r="B11" s="9">
        <v>9</v>
      </c>
      <c r="C11" s="9"/>
      <c r="D11" s="9"/>
      <c r="E11" s="9"/>
      <c r="F11" s="19"/>
      <c r="G11" s="36"/>
      <c r="H11" s="9"/>
      <c r="I11" s="9"/>
      <c r="J11" s="35"/>
      <c r="K11" s="25"/>
      <c r="L11" s="9"/>
      <c r="M11" s="9"/>
      <c r="N11" s="9"/>
    </row>
    <row r="12" spans="1:14" x14ac:dyDescent="0.3">
      <c r="A12" s="676" t="s">
        <v>26</v>
      </c>
      <c r="B12" s="14">
        <v>10</v>
      </c>
      <c r="C12" s="14"/>
      <c r="D12" s="14"/>
      <c r="E12" s="14"/>
      <c r="F12" s="20"/>
      <c r="G12" s="37"/>
      <c r="H12" s="14"/>
      <c r="I12" s="14"/>
      <c r="J12" s="38"/>
      <c r="K12" s="26"/>
      <c r="L12" s="14"/>
      <c r="M12" s="14"/>
      <c r="N12" s="14"/>
    </row>
    <row r="13" spans="1:14" x14ac:dyDescent="0.3">
      <c r="A13" s="676"/>
      <c r="B13" s="14">
        <v>11</v>
      </c>
      <c r="C13" s="14"/>
      <c r="D13" s="14"/>
      <c r="E13" s="14"/>
      <c r="F13" s="20"/>
      <c r="G13" s="37"/>
      <c r="H13" s="14"/>
      <c r="I13" s="14"/>
      <c r="J13" s="38"/>
      <c r="K13" s="26"/>
      <c r="L13" s="14"/>
      <c r="M13" s="14"/>
      <c r="N13" s="14"/>
    </row>
    <row r="14" spans="1:14" x14ac:dyDescent="0.3">
      <c r="A14" s="676"/>
      <c r="B14" s="14">
        <v>12</v>
      </c>
      <c r="C14" s="14"/>
      <c r="D14" s="14"/>
      <c r="E14" s="14"/>
      <c r="F14" s="20"/>
      <c r="G14" s="37"/>
      <c r="H14" s="14"/>
      <c r="I14" s="14"/>
      <c r="J14" s="38"/>
      <c r="K14" s="26"/>
      <c r="L14" s="14"/>
      <c r="M14" s="14"/>
      <c r="N14" s="14"/>
    </row>
    <row r="15" spans="1:14" x14ac:dyDescent="0.3">
      <c r="A15" s="676"/>
      <c r="B15" s="14">
        <v>13</v>
      </c>
      <c r="C15" s="14"/>
      <c r="D15" s="14"/>
      <c r="E15" s="14"/>
      <c r="F15" s="20"/>
      <c r="G15" s="37"/>
      <c r="H15" s="14"/>
      <c r="I15" s="14"/>
      <c r="J15" s="38"/>
      <c r="K15" s="26"/>
      <c r="L15" s="14"/>
      <c r="M15" s="14"/>
      <c r="N15" s="14"/>
    </row>
    <row r="16" spans="1:14" x14ac:dyDescent="0.3">
      <c r="A16" s="676" t="s">
        <v>27</v>
      </c>
      <c r="B16" s="15">
        <v>14</v>
      </c>
      <c r="C16" s="15"/>
      <c r="D16" s="15"/>
      <c r="E16" s="15"/>
      <c r="F16" s="21"/>
      <c r="G16" s="39"/>
      <c r="H16" s="15"/>
      <c r="I16" s="15"/>
      <c r="J16" s="40"/>
      <c r="K16" s="27"/>
      <c r="L16" s="15"/>
      <c r="M16" s="15"/>
      <c r="N16" s="15"/>
    </row>
    <row r="17" spans="1:14" x14ac:dyDescent="0.3">
      <c r="A17" s="676"/>
      <c r="B17" s="15">
        <v>15</v>
      </c>
      <c r="C17" s="15"/>
      <c r="D17" s="15"/>
      <c r="E17" s="15"/>
      <c r="F17" s="21"/>
      <c r="G17" s="39"/>
      <c r="H17" s="15"/>
      <c r="I17" s="15"/>
      <c r="J17" s="40"/>
      <c r="K17" s="27"/>
      <c r="L17" s="15"/>
      <c r="M17" s="15"/>
      <c r="N17" s="15"/>
    </row>
    <row r="18" spans="1:14" x14ac:dyDescent="0.3">
      <c r="A18" s="676"/>
      <c r="B18" s="15">
        <v>16</v>
      </c>
      <c r="C18" s="15"/>
      <c r="D18" s="15"/>
      <c r="E18" s="15"/>
      <c r="F18" s="21"/>
      <c r="G18" s="39"/>
      <c r="H18" s="15"/>
      <c r="I18" s="15"/>
      <c r="J18" s="40"/>
      <c r="K18" s="27"/>
      <c r="L18" s="15"/>
      <c r="M18" s="15"/>
      <c r="N18" s="15"/>
    </row>
    <row r="19" spans="1:14" x14ac:dyDescent="0.3">
      <c r="A19" s="676" t="s">
        <v>28</v>
      </c>
      <c r="B19" s="18">
        <v>17</v>
      </c>
      <c r="C19" s="18"/>
      <c r="D19" s="18"/>
      <c r="E19" s="18"/>
      <c r="F19" s="22"/>
      <c r="G19" s="41"/>
      <c r="H19" s="18"/>
      <c r="I19" s="18"/>
      <c r="J19" s="42"/>
      <c r="K19" s="28"/>
      <c r="L19" s="18"/>
      <c r="M19" s="18"/>
      <c r="N19" s="18"/>
    </row>
    <row r="20" spans="1:14" x14ac:dyDescent="0.3">
      <c r="A20" s="676"/>
      <c r="B20" s="18">
        <v>18</v>
      </c>
      <c r="C20" s="18"/>
      <c r="D20" s="18"/>
      <c r="E20" s="18"/>
      <c r="F20" s="22"/>
      <c r="G20" s="41"/>
      <c r="H20" s="18"/>
      <c r="I20" s="18"/>
      <c r="J20" s="42"/>
      <c r="K20" s="28"/>
      <c r="L20" s="18"/>
      <c r="M20" s="18"/>
      <c r="N20" s="18"/>
    </row>
    <row r="21" spans="1:14" x14ac:dyDescent="0.3">
      <c r="A21" s="676"/>
      <c r="B21" s="18">
        <v>19</v>
      </c>
      <c r="C21" s="18"/>
      <c r="D21" s="18"/>
      <c r="E21" s="18"/>
      <c r="F21" s="22"/>
      <c r="G21" s="41"/>
      <c r="H21" s="18"/>
      <c r="I21" s="18"/>
      <c r="J21" s="42"/>
      <c r="K21" s="28"/>
      <c r="L21" s="18"/>
      <c r="M21" s="18"/>
      <c r="N21" s="18"/>
    </row>
    <row r="22" spans="1:14" x14ac:dyDescent="0.3">
      <c r="A22" s="676"/>
      <c r="B22" s="18">
        <v>20</v>
      </c>
      <c r="C22" s="18"/>
      <c r="D22" s="18"/>
      <c r="E22" s="18"/>
      <c r="F22" s="22"/>
      <c r="G22" s="41"/>
      <c r="H22" s="18"/>
      <c r="I22" s="18"/>
      <c r="J22" s="42"/>
      <c r="K22" s="28"/>
      <c r="L22" s="18"/>
      <c r="M22" s="18"/>
      <c r="N22" s="18"/>
    </row>
    <row r="23" spans="1:14" x14ac:dyDescent="0.3">
      <c r="A23" s="676" t="s">
        <v>29</v>
      </c>
      <c r="B23" s="13">
        <v>21</v>
      </c>
      <c r="C23" s="13"/>
      <c r="D23" s="13"/>
      <c r="E23" s="13"/>
      <c r="F23" s="23"/>
      <c r="G23" s="43"/>
      <c r="H23" s="13"/>
      <c r="I23" s="13"/>
      <c r="J23" s="44"/>
      <c r="K23" s="29"/>
      <c r="L23" s="13"/>
      <c r="M23" s="13"/>
      <c r="N23" s="13"/>
    </row>
    <row r="24" spans="1:14" x14ac:dyDescent="0.3">
      <c r="A24" s="676"/>
      <c r="B24" s="13">
        <v>22</v>
      </c>
      <c r="C24" s="13"/>
      <c r="D24" s="13"/>
      <c r="E24" s="13"/>
      <c r="F24" s="23"/>
      <c r="G24" s="43"/>
      <c r="H24" s="13"/>
      <c r="I24" s="13"/>
      <c r="J24" s="44"/>
      <c r="K24" s="29"/>
      <c r="L24" s="13"/>
      <c r="M24" s="13"/>
      <c r="N24" s="13"/>
    </row>
    <row r="25" spans="1:14" x14ac:dyDescent="0.3">
      <c r="A25" s="676"/>
      <c r="B25" s="13">
        <v>23</v>
      </c>
      <c r="C25" s="13"/>
      <c r="D25" s="13"/>
      <c r="E25" s="13"/>
      <c r="F25" s="23"/>
      <c r="G25" s="43"/>
      <c r="H25" s="13"/>
      <c r="I25" s="13"/>
      <c r="J25" s="44"/>
      <c r="K25" s="29"/>
      <c r="L25" s="13"/>
      <c r="M25" s="13"/>
      <c r="N25" s="13"/>
    </row>
    <row r="26" spans="1:14" x14ac:dyDescent="0.3">
      <c r="A26" s="676"/>
      <c r="B26" s="13">
        <v>24</v>
      </c>
      <c r="C26" s="13"/>
      <c r="D26" s="13"/>
      <c r="E26" s="13"/>
      <c r="F26" s="23"/>
      <c r="G26" s="43"/>
      <c r="H26" s="13"/>
      <c r="I26" s="13"/>
      <c r="J26" s="44"/>
      <c r="K26" s="29"/>
      <c r="L26" s="13"/>
      <c r="M26" s="13"/>
      <c r="N26" s="13"/>
    </row>
    <row r="27" spans="1:14" x14ac:dyDescent="0.3">
      <c r="A27" s="676" t="s">
        <v>30</v>
      </c>
      <c r="B27" s="9">
        <v>25</v>
      </c>
      <c r="C27" s="9"/>
      <c r="D27" s="9"/>
      <c r="E27" s="9"/>
      <c r="F27" s="9"/>
      <c r="G27" s="9"/>
      <c r="H27" s="9"/>
      <c r="I27" s="9"/>
      <c r="J27" s="9"/>
      <c r="K27" s="9"/>
      <c r="L27" s="9"/>
      <c r="M27" s="9"/>
      <c r="N27" s="9"/>
    </row>
    <row r="28" spans="1:14" x14ac:dyDescent="0.3">
      <c r="A28" s="676"/>
      <c r="B28" s="9">
        <v>26</v>
      </c>
      <c r="C28" s="9"/>
      <c r="D28" s="9"/>
      <c r="E28" s="9"/>
      <c r="F28" s="9"/>
      <c r="G28" s="9"/>
      <c r="H28" s="9"/>
      <c r="I28" s="9"/>
      <c r="J28" s="9"/>
      <c r="K28" s="9"/>
      <c r="L28" s="9"/>
      <c r="M28" s="9"/>
      <c r="N28" s="9"/>
    </row>
    <row r="29" spans="1:14" x14ac:dyDescent="0.3">
      <c r="A29" s="676"/>
      <c r="B29" s="9">
        <v>27</v>
      </c>
      <c r="C29" s="9"/>
      <c r="D29" s="9"/>
      <c r="E29" s="9"/>
      <c r="F29" s="9"/>
      <c r="G29" s="9"/>
      <c r="H29" s="9"/>
      <c r="I29" s="9"/>
      <c r="J29" s="9"/>
      <c r="K29" s="9"/>
      <c r="L29" s="9"/>
      <c r="M29" s="9"/>
      <c r="N29" s="9"/>
    </row>
    <row r="30" spans="1:14" x14ac:dyDescent="0.3">
      <c r="A30" s="676"/>
      <c r="B30" s="9">
        <v>28</v>
      </c>
      <c r="C30" s="9"/>
      <c r="D30" s="9"/>
      <c r="E30" s="9"/>
      <c r="F30" s="9"/>
      <c r="G30" s="9"/>
      <c r="H30" s="9"/>
      <c r="I30" s="9"/>
      <c r="J30" s="9"/>
      <c r="K30" s="9"/>
      <c r="L30" s="9"/>
      <c r="M30" s="9"/>
      <c r="N30" s="9"/>
    </row>
    <row r="31" spans="1:14" x14ac:dyDescent="0.3">
      <c r="A31" s="676"/>
      <c r="B31" s="9">
        <v>29</v>
      </c>
      <c r="C31" s="9"/>
      <c r="D31" s="9"/>
      <c r="E31" s="9"/>
      <c r="F31" s="9"/>
      <c r="G31" s="9"/>
      <c r="H31" s="9"/>
      <c r="I31" s="9"/>
      <c r="J31" s="9"/>
      <c r="K31" s="9"/>
      <c r="L31" s="9"/>
      <c r="M31" s="9"/>
      <c r="N31" s="9"/>
    </row>
    <row r="32" spans="1:14" x14ac:dyDescent="0.3">
      <c r="A32" s="676" t="s">
        <v>31</v>
      </c>
      <c r="B32" s="16">
        <v>30</v>
      </c>
      <c r="C32" s="16"/>
      <c r="D32" s="16"/>
      <c r="E32" s="16"/>
      <c r="F32" s="16"/>
      <c r="G32" s="16"/>
      <c r="H32" s="16"/>
      <c r="I32" s="16"/>
      <c r="J32" s="16"/>
      <c r="K32" s="16"/>
      <c r="L32" s="16"/>
      <c r="M32" s="16"/>
      <c r="N32" s="16"/>
    </row>
    <row r="33" spans="1:14" x14ac:dyDescent="0.3">
      <c r="A33" s="676"/>
      <c r="B33" s="16">
        <v>31</v>
      </c>
      <c r="C33" s="16"/>
      <c r="D33" s="16"/>
      <c r="E33" s="16"/>
      <c r="F33" s="16"/>
      <c r="G33" s="16"/>
      <c r="H33" s="16"/>
      <c r="I33" s="16"/>
      <c r="J33" s="16"/>
      <c r="K33" s="16"/>
      <c r="L33" s="16"/>
      <c r="M33" s="16"/>
      <c r="N33" s="16"/>
    </row>
    <row r="34" spans="1:14" x14ac:dyDescent="0.3">
      <c r="A34" s="676"/>
      <c r="B34" s="16">
        <v>32</v>
      </c>
      <c r="C34" s="16"/>
      <c r="D34" s="16"/>
      <c r="E34" s="16"/>
      <c r="F34" s="16"/>
      <c r="G34" s="16"/>
      <c r="H34" s="16"/>
      <c r="I34" s="16"/>
      <c r="J34" s="16"/>
      <c r="K34" s="16"/>
      <c r="L34" s="16"/>
      <c r="M34" s="16"/>
      <c r="N34" s="16"/>
    </row>
    <row r="35" spans="1:14" x14ac:dyDescent="0.3">
      <c r="A35" s="676" t="s">
        <v>32</v>
      </c>
      <c r="B35" s="17">
        <v>33</v>
      </c>
      <c r="C35" s="14"/>
      <c r="D35" s="14"/>
      <c r="E35" s="14"/>
      <c r="F35" s="14"/>
      <c r="G35" s="14"/>
      <c r="H35" s="14"/>
      <c r="I35" s="14"/>
      <c r="J35" s="14"/>
      <c r="K35" s="14"/>
      <c r="L35" s="14"/>
      <c r="M35" s="14"/>
      <c r="N35" s="14"/>
    </row>
    <row r="36" spans="1:14" x14ac:dyDescent="0.3">
      <c r="A36" s="676"/>
      <c r="B36" s="14">
        <v>34</v>
      </c>
      <c r="C36" s="14"/>
      <c r="D36" s="14"/>
      <c r="E36" s="14"/>
      <c r="F36" s="14"/>
      <c r="G36" s="14"/>
      <c r="H36" s="14"/>
      <c r="I36" s="14"/>
      <c r="J36" s="14"/>
      <c r="K36" s="14"/>
      <c r="L36" s="14"/>
      <c r="M36" s="14"/>
      <c r="N36" s="14"/>
    </row>
    <row r="37" spans="1:14" x14ac:dyDescent="0.3">
      <c r="A37" s="676"/>
      <c r="B37" s="45">
        <v>35</v>
      </c>
      <c r="C37" s="14"/>
      <c r="D37" s="14"/>
      <c r="E37" s="14"/>
      <c r="F37" s="14"/>
      <c r="G37" s="14"/>
      <c r="H37" s="14"/>
      <c r="I37" s="14"/>
      <c r="J37" s="14"/>
      <c r="K37" s="14"/>
      <c r="L37" s="14"/>
      <c r="M37" s="14"/>
      <c r="N37" s="14"/>
    </row>
    <row r="38" spans="1:14" x14ac:dyDescent="0.3">
      <c r="A38" s="676" t="s">
        <v>33</v>
      </c>
      <c r="B38" s="8">
        <v>36</v>
      </c>
      <c r="C38" s="8"/>
      <c r="D38" s="8"/>
      <c r="E38" s="8"/>
      <c r="F38" s="8"/>
      <c r="G38" s="8"/>
      <c r="H38" s="8"/>
      <c r="I38" s="8"/>
      <c r="J38" s="8"/>
      <c r="K38" s="8"/>
      <c r="L38" s="8"/>
      <c r="M38" s="8"/>
      <c r="N38" s="8"/>
    </row>
    <row r="39" spans="1:14" x14ac:dyDescent="0.3">
      <c r="A39" s="676"/>
      <c r="B39" s="8">
        <v>37</v>
      </c>
      <c r="C39" s="8"/>
      <c r="D39" s="8"/>
      <c r="E39" s="8"/>
      <c r="F39" s="8"/>
      <c r="G39" s="8"/>
      <c r="H39" s="8"/>
      <c r="I39" s="8"/>
      <c r="J39" s="8"/>
      <c r="K39" s="8"/>
      <c r="L39" s="8"/>
      <c r="M39" s="8"/>
      <c r="N39" s="8"/>
    </row>
    <row r="40" spans="1:14" x14ac:dyDescent="0.3">
      <c r="A40" s="676"/>
      <c r="B40" s="8">
        <v>38</v>
      </c>
      <c r="C40" s="8"/>
      <c r="D40" s="8"/>
      <c r="E40" s="8"/>
      <c r="F40" s="8"/>
      <c r="G40" s="8"/>
      <c r="H40" s="8"/>
      <c r="I40" s="8"/>
      <c r="J40" s="8"/>
      <c r="K40" s="8"/>
      <c r="L40" s="8"/>
      <c r="M40" s="8"/>
      <c r="N40" s="8"/>
    </row>
    <row r="41" spans="1:14" x14ac:dyDescent="0.3">
      <c r="A41" s="682" t="s">
        <v>34</v>
      </c>
      <c r="B41" s="46">
        <v>39</v>
      </c>
      <c r="C41" s="47"/>
      <c r="D41" s="47"/>
      <c r="E41" s="47"/>
      <c r="F41" s="47"/>
      <c r="G41" s="47"/>
      <c r="H41" s="47"/>
      <c r="I41" s="47"/>
      <c r="J41" s="47"/>
      <c r="K41" s="47"/>
      <c r="L41" s="47"/>
      <c r="M41" s="47"/>
      <c r="N41" s="47"/>
    </row>
    <row r="42" spans="1:14" x14ac:dyDescent="0.3">
      <c r="A42" s="682"/>
      <c r="B42" s="47">
        <v>40</v>
      </c>
      <c r="C42" s="47"/>
      <c r="D42" s="47"/>
      <c r="E42" s="47"/>
      <c r="F42" s="47"/>
      <c r="G42" s="47"/>
      <c r="H42" s="47"/>
      <c r="I42" s="47"/>
      <c r="J42" s="47"/>
      <c r="K42" s="47"/>
      <c r="L42" s="47"/>
      <c r="M42" s="47"/>
      <c r="N42" s="47"/>
    </row>
    <row r="43" spans="1:14" x14ac:dyDescent="0.3">
      <c r="A43" s="682"/>
      <c r="B43" s="47">
        <v>41</v>
      </c>
      <c r="C43" s="47"/>
      <c r="D43" s="47"/>
      <c r="E43" s="47"/>
      <c r="F43" s="47"/>
      <c r="G43" s="47"/>
      <c r="H43" s="47"/>
      <c r="I43" s="47"/>
      <c r="J43" s="47"/>
      <c r="K43" s="47"/>
      <c r="L43" s="47"/>
      <c r="M43" s="47"/>
      <c r="N43" s="47"/>
    </row>
    <row r="44" spans="1:14" x14ac:dyDescent="0.3">
      <c r="A44" s="682"/>
      <c r="B44" s="48">
        <v>42</v>
      </c>
      <c r="C44" s="47"/>
      <c r="D44" s="47"/>
      <c r="E44" s="47"/>
      <c r="F44" s="47"/>
      <c r="G44" s="47"/>
      <c r="H44" s="47"/>
      <c r="I44" s="47"/>
      <c r="J44" s="47"/>
      <c r="K44" s="47"/>
      <c r="L44" s="47"/>
      <c r="M44" s="47"/>
      <c r="N44" s="47"/>
    </row>
    <row r="45" spans="1:14" x14ac:dyDescent="0.3">
      <c r="A45" s="675" t="s">
        <v>35</v>
      </c>
      <c r="B45" s="12">
        <v>43</v>
      </c>
      <c r="C45" s="12"/>
      <c r="D45" s="12"/>
      <c r="E45" s="12"/>
      <c r="F45" s="12"/>
      <c r="G45" s="12"/>
      <c r="H45" s="12"/>
      <c r="I45" s="12"/>
      <c r="J45" s="12"/>
      <c r="K45" s="12"/>
      <c r="L45" s="12"/>
      <c r="M45" s="12"/>
      <c r="N45" s="12"/>
    </row>
    <row r="46" spans="1:14" x14ac:dyDescent="0.3">
      <c r="A46" s="67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opLeftCell="B1" zoomScale="98" zoomScaleNormal="98" workbookViewId="0">
      <selection activeCell="I10" sqref="I10"/>
    </sheetView>
  </sheetViews>
  <sheetFormatPr baseColWidth="10" defaultColWidth="10.88671875" defaultRowHeight="14.4" x14ac:dyDescent="0.3"/>
  <cols>
    <col min="1" max="1" width="48.21875" style="50" customWidth="1"/>
    <col min="2" max="2" width="24.33203125" style="50" customWidth="1"/>
    <col min="3" max="14" width="20.6640625" style="50" customWidth="1"/>
    <col min="15" max="15" width="18.33203125" style="50" customWidth="1"/>
    <col min="16" max="21" width="18.109375" style="50" customWidth="1"/>
    <col min="22" max="22" width="20.5546875" style="50" customWidth="1"/>
    <col min="23"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16.2" thickBot="1" x14ac:dyDescent="0.35">
      <c r="A1" s="350"/>
      <c r="B1" s="353" t="s">
        <v>16</v>
      </c>
      <c r="C1" s="354"/>
      <c r="D1" s="354"/>
      <c r="E1" s="354"/>
      <c r="F1" s="354"/>
      <c r="G1" s="354"/>
      <c r="H1" s="354"/>
      <c r="I1" s="354"/>
      <c r="J1" s="354"/>
      <c r="K1" s="354"/>
      <c r="L1" s="354"/>
      <c r="M1" s="354"/>
      <c r="N1" s="354"/>
      <c r="O1" s="354"/>
      <c r="P1" s="354"/>
      <c r="Q1" s="354"/>
      <c r="R1" s="354"/>
      <c r="S1" s="354"/>
      <c r="T1" s="354"/>
      <c r="U1" s="354"/>
      <c r="V1" s="354"/>
      <c r="W1" s="354"/>
      <c r="X1" s="354"/>
      <c r="Y1" s="354"/>
      <c r="Z1" s="354"/>
      <c r="AA1" s="355"/>
      <c r="AB1" s="356" t="s">
        <v>415</v>
      </c>
      <c r="AC1" s="357"/>
      <c r="AD1" s="358"/>
    </row>
    <row r="2" spans="1:30" ht="16.2" thickBot="1" x14ac:dyDescent="0.35">
      <c r="A2" s="351"/>
      <c r="B2" s="353" t="s">
        <v>17</v>
      </c>
      <c r="C2" s="354"/>
      <c r="D2" s="354"/>
      <c r="E2" s="354"/>
      <c r="F2" s="354"/>
      <c r="G2" s="354"/>
      <c r="H2" s="354"/>
      <c r="I2" s="354"/>
      <c r="J2" s="354"/>
      <c r="K2" s="354"/>
      <c r="L2" s="354"/>
      <c r="M2" s="354"/>
      <c r="N2" s="354"/>
      <c r="O2" s="354"/>
      <c r="P2" s="354"/>
      <c r="Q2" s="354"/>
      <c r="R2" s="354"/>
      <c r="S2" s="354"/>
      <c r="T2" s="354"/>
      <c r="U2" s="354"/>
      <c r="V2" s="354"/>
      <c r="W2" s="354"/>
      <c r="X2" s="354"/>
      <c r="Y2" s="354"/>
      <c r="Z2" s="354"/>
      <c r="AA2" s="355"/>
      <c r="AB2" s="359" t="s">
        <v>410</v>
      </c>
      <c r="AC2" s="360"/>
      <c r="AD2" s="361"/>
    </row>
    <row r="3" spans="1:30" ht="15.6" x14ac:dyDescent="0.3">
      <c r="A3" s="351"/>
      <c r="B3" s="362" t="s">
        <v>294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59" t="s">
        <v>416</v>
      </c>
      <c r="AC3" s="360"/>
      <c r="AD3" s="361"/>
    </row>
    <row r="4" spans="1:30" ht="16.2" thickBot="1" x14ac:dyDescent="0.35">
      <c r="A4" s="352"/>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68" t="s">
        <v>175</v>
      </c>
      <c r="AC4" s="369"/>
      <c r="AD4" s="370"/>
    </row>
    <row r="5" spans="1:30" ht="15" thickBot="1" x14ac:dyDescent="0.35">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71" t="s">
        <v>292</v>
      </c>
      <c r="B7" s="372"/>
      <c r="C7" s="386" t="s">
        <v>40</v>
      </c>
      <c r="D7" s="371" t="s">
        <v>71</v>
      </c>
      <c r="E7" s="389"/>
      <c r="F7" s="389"/>
      <c r="G7" s="389"/>
      <c r="H7" s="372"/>
      <c r="I7" s="392">
        <v>44992</v>
      </c>
      <c r="J7" s="393"/>
      <c r="K7" s="371" t="s">
        <v>67</v>
      </c>
      <c r="L7" s="372"/>
      <c r="M7" s="398" t="s">
        <v>70</v>
      </c>
      <c r="N7" s="399"/>
      <c r="O7" s="403"/>
      <c r="P7" s="404"/>
      <c r="Q7" s="54"/>
      <c r="R7" s="54"/>
      <c r="S7" s="54"/>
      <c r="T7" s="54"/>
      <c r="U7" s="54"/>
      <c r="V7" s="54"/>
      <c r="W7" s="54"/>
      <c r="X7" s="54"/>
      <c r="Y7" s="54"/>
      <c r="Z7" s="55"/>
      <c r="AA7" s="54"/>
      <c r="AB7" s="54"/>
      <c r="AC7" s="60"/>
      <c r="AD7" s="61"/>
    </row>
    <row r="8" spans="1:30" x14ac:dyDescent="0.3">
      <c r="A8" s="373"/>
      <c r="B8" s="374"/>
      <c r="C8" s="387"/>
      <c r="D8" s="373"/>
      <c r="E8" s="390"/>
      <c r="F8" s="390"/>
      <c r="G8" s="390"/>
      <c r="H8" s="374"/>
      <c r="I8" s="394"/>
      <c r="J8" s="395"/>
      <c r="K8" s="373"/>
      <c r="L8" s="374"/>
      <c r="M8" s="405" t="s">
        <v>68</v>
      </c>
      <c r="N8" s="406"/>
      <c r="O8" s="407"/>
      <c r="P8" s="408"/>
      <c r="Q8" s="54"/>
      <c r="R8" s="54"/>
      <c r="S8" s="54"/>
      <c r="T8" s="54"/>
      <c r="U8" s="54"/>
      <c r="V8" s="54"/>
      <c r="W8" s="54"/>
      <c r="X8" s="54"/>
      <c r="Y8" s="54"/>
      <c r="Z8" s="55"/>
      <c r="AA8" s="54"/>
      <c r="AB8" s="54"/>
      <c r="AC8" s="60"/>
      <c r="AD8" s="61"/>
    </row>
    <row r="9" spans="1:30" ht="15" thickBot="1" x14ac:dyDescent="0.35">
      <c r="A9" s="375"/>
      <c r="B9" s="376"/>
      <c r="C9" s="388"/>
      <c r="D9" s="375"/>
      <c r="E9" s="391"/>
      <c r="F9" s="391"/>
      <c r="G9" s="391"/>
      <c r="H9" s="376"/>
      <c r="I9" s="396"/>
      <c r="J9" s="397"/>
      <c r="K9" s="375"/>
      <c r="L9" s="376"/>
      <c r="M9" s="409" t="s">
        <v>69</v>
      </c>
      <c r="N9" s="410"/>
      <c r="O9" s="411" t="s">
        <v>494</v>
      </c>
      <c r="P9" s="412"/>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371" t="s">
        <v>0</v>
      </c>
      <c r="B11" s="372"/>
      <c r="C11" s="377" t="s">
        <v>152</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9"/>
    </row>
    <row r="12" spans="1:30" x14ac:dyDescent="0.3">
      <c r="A12" s="373"/>
      <c r="B12" s="374"/>
      <c r="C12" s="380"/>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2"/>
    </row>
    <row r="13" spans="1:30" ht="15" thickBot="1" x14ac:dyDescent="0.35">
      <c r="A13" s="375"/>
      <c r="B13" s="376"/>
      <c r="C13" s="383"/>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5"/>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15" thickBot="1" x14ac:dyDescent="0.35">
      <c r="A15" s="413" t="s">
        <v>77</v>
      </c>
      <c r="B15" s="414"/>
      <c r="C15" s="415" t="s">
        <v>417</v>
      </c>
      <c r="D15" s="416"/>
      <c r="E15" s="416"/>
      <c r="F15" s="416"/>
      <c r="G15" s="416"/>
      <c r="H15" s="416"/>
      <c r="I15" s="416"/>
      <c r="J15" s="416"/>
      <c r="K15" s="417"/>
      <c r="L15" s="418" t="s">
        <v>73</v>
      </c>
      <c r="M15" s="419"/>
      <c r="N15" s="419"/>
      <c r="O15" s="419"/>
      <c r="P15" s="419"/>
      <c r="Q15" s="420"/>
      <c r="R15" s="421" t="s">
        <v>422</v>
      </c>
      <c r="S15" s="422"/>
      <c r="T15" s="422"/>
      <c r="U15" s="422"/>
      <c r="V15" s="422"/>
      <c r="W15" s="422"/>
      <c r="X15" s="423"/>
      <c r="Y15" s="418" t="s">
        <v>72</v>
      </c>
      <c r="Z15" s="420"/>
      <c r="AA15" s="400" t="s">
        <v>421</v>
      </c>
      <c r="AB15" s="401"/>
      <c r="AC15" s="401"/>
      <c r="AD15" s="402"/>
    </row>
    <row r="16" spans="1:30" ht="15" thickBot="1" x14ac:dyDescent="0.35">
      <c r="A16" s="59"/>
      <c r="B16" s="54"/>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73"/>
      <c r="AD16" s="74"/>
    </row>
    <row r="17" spans="1:41" s="76" customFormat="1" thickBot="1" x14ac:dyDescent="0.35">
      <c r="A17" s="413" t="s">
        <v>79</v>
      </c>
      <c r="B17" s="414"/>
      <c r="C17" s="415" t="s">
        <v>417</v>
      </c>
      <c r="D17" s="416"/>
      <c r="E17" s="416"/>
      <c r="F17" s="416"/>
      <c r="G17" s="416"/>
      <c r="H17" s="416"/>
      <c r="I17" s="416"/>
      <c r="J17" s="416"/>
      <c r="K17" s="416"/>
      <c r="L17" s="416"/>
      <c r="M17" s="416"/>
      <c r="N17" s="416"/>
      <c r="O17" s="416"/>
      <c r="P17" s="416"/>
      <c r="Q17" s="417"/>
      <c r="R17" s="418" t="s">
        <v>371</v>
      </c>
      <c r="S17" s="419"/>
      <c r="T17" s="419"/>
      <c r="U17" s="419"/>
      <c r="V17" s="420"/>
      <c r="W17" s="490">
        <v>20000000</v>
      </c>
      <c r="X17" s="491"/>
      <c r="Y17" s="419" t="s">
        <v>15</v>
      </c>
      <c r="Z17" s="419"/>
      <c r="AA17" s="419"/>
      <c r="AB17" s="420"/>
      <c r="AC17" s="429">
        <v>0.94</v>
      </c>
      <c r="AD17" s="430"/>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4"/>
      <c r="X18" s="78"/>
      <c r="Y18" s="78"/>
      <c r="Z18" s="78"/>
      <c r="AA18" s="78"/>
      <c r="AB18" s="78"/>
      <c r="AC18" s="78"/>
      <c r="AD18" s="79"/>
    </row>
    <row r="19" spans="1:41" ht="15" thickBot="1" x14ac:dyDescent="0.35">
      <c r="A19" s="418" t="s">
        <v>1</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20"/>
      <c r="AE19" s="83"/>
      <c r="AF19" s="83"/>
    </row>
    <row r="20" spans="1:41" ht="15" thickBot="1" x14ac:dyDescent="0.35">
      <c r="A20" s="82"/>
      <c r="B20" s="60"/>
      <c r="C20" s="431" t="s">
        <v>373</v>
      </c>
      <c r="D20" s="432"/>
      <c r="E20" s="432"/>
      <c r="F20" s="432"/>
      <c r="G20" s="432"/>
      <c r="H20" s="432"/>
      <c r="I20" s="432"/>
      <c r="J20" s="432"/>
      <c r="K20" s="432"/>
      <c r="L20" s="432"/>
      <c r="M20" s="432"/>
      <c r="N20" s="432"/>
      <c r="O20" s="432"/>
      <c r="P20" s="433"/>
      <c r="Q20" s="434" t="s">
        <v>374</v>
      </c>
      <c r="R20" s="435"/>
      <c r="S20" s="435"/>
      <c r="T20" s="435"/>
      <c r="U20" s="435"/>
      <c r="V20" s="435"/>
      <c r="W20" s="435"/>
      <c r="X20" s="435"/>
      <c r="Y20" s="435"/>
      <c r="Z20" s="435"/>
      <c r="AA20" s="435"/>
      <c r="AB20" s="435"/>
      <c r="AC20" s="435"/>
      <c r="AD20" s="436"/>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
      <c r="AF21" s="3"/>
    </row>
    <row r="22" spans="1:41" s="698" customFormat="1" x14ac:dyDescent="0.3">
      <c r="A22" s="692" t="s">
        <v>375</v>
      </c>
      <c r="B22" s="693"/>
      <c r="C22" s="694"/>
      <c r="D22" s="695"/>
      <c r="E22" s="695"/>
      <c r="F22" s="695"/>
      <c r="G22" s="695"/>
      <c r="H22" s="695"/>
      <c r="I22" s="695"/>
      <c r="J22" s="695"/>
      <c r="K22" s="695"/>
      <c r="L22" s="695"/>
      <c r="M22" s="695"/>
      <c r="N22" s="695"/>
      <c r="O22" s="695">
        <f>SUM(C22:N22)</f>
        <v>0</v>
      </c>
      <c r="P22" s="696"/>
      <c r="Q22" s="694">
        <v>493084918</v>
      </c>
      <c r="R22" s="695">
        <v>190302601</v>
      </c>
      <c r="S22" s="695"/>
      <c r="T22" s="695">
        <v>3264988000</v>
      </c>
      <c r="U22" s="695"/>
      <c r="V22" s="695"/>
      <c r="W22" s="695"/>
      <c r="X22" s="695"/>
      <c r="Y22" s="695"/>
      <c r="Z22" s="695"/>
      <c r="AA22" s="695"/>
      <c r="AB22" s="695"/>
      <c r="AC22" s="695">
        <f>SUM(Q22:AB22)</f>
        <v>3948375519</v>
      </c>
      <c r="AD22" s="697"/>
      <c r="AE22" s="327"/>
      <c r="AF22" s="327"/>
    </row>
    <row r="23" spans="1:41" s="698" customFormat="1" x14ac:dyDescent="0.3">
      <c r="A23" s="699" t="s">
        <v>376</v>
      </c>
      <c r="B23" s="700"/>
      <c r="C23" s="701"/>
      <c r="D23" s="702"/>
      <c r="E23" s="702"/>
      <c r="F23" s="702"/>
      <c r="G23" s="702"/>
      <c r="H23" s="702"/>
      <c r="I23" s="702"/>
      <c r="J23" s="702"/>
      <c r="K23" s="702"/>
      <c r="L23" s="702"/>
      <c r="M23" s="702"/>
      <c r="N23" s="702"/>
      <c r="O23" s="702">
        <f>SUM(C23:N23)</f>
        <v>0</v>
      </c>
      <c r="P23" s="703" t="str">
        <f>IFERROR(O23/(SUMIF(C23:N23,"&gt;0",C22:N22))," ")</f>
        <v xml:space="preserve"> </v>
      </c>
      <c r="Q23" s="701">
        <v>493084918</v>
      </c>
      <c r="R23" s="702"/>
      <c r="S23" s="702"/>
      <c r="T23" s="702"/>
      <c r="U23" s="702"/>
      <c r="V23" s="702"/>
      <c r="W23" s="702"/>
      <c r="X23" s="702"/>
      <c r="Y23" s="702"/>
      <c r="Z23" s="702"/>
      <c r="AA23" s="702"/>
      <c r="AB23" s="702"/>
      <c r="AC23" s="702">
        <f>SUM(Q23:AB23)</f>
        <v>493084918</v>
      </c>
      <c r="AD23" s="704">
        <f>IFERROR(AC23/(SUMIF(Q23:AB23,"&gt;0",Q22:AB22))," ")</f>
        <v>1</v>
      </c>
      <c r="AE23" s="327"/>
      <c r="AF23" s="327"/>
    </row>
    <row r="24" spans="1:41" s="698" customFormat="1" x14ac:dyDescent="0.3">
      <c r="A24" s="699" t="s">
        <v>377</v>
      </c>
      <c r="B24" s="700"/>
      <c r="C24" s="701"/>
      <c r="D24" s="702">
        <v>1086454274</v>
      </c>
      <c r="E24" s="702"/>
      <c r="F24" s="702"/>
      <c r="G24" s="702"/>
      <c r="H24" s="702"/>
      <c r="I24" s="702"/>
      <c r="J24" s="702"/>
      <c r="K24" s="702"/>
      <c r="L24" s="702"/>
      <c r="M24" s="702"/>
      <c r="N24" s="702"/>
      <c r="O24" s="702">
        <f>SUM(C24:N24)</f>
        <v>1086454274</v>
      </c>
      <c r="P24" s="705"/>
      <c r="Q24" s="701"/>
      <c r="R24" s="702">
        <v>41090409.833333336</v>
      </c>
      <c r="S24" s="702">
        <v>58390646.287878789</v>
      </c>
      <c r="T24" s="702">
        <v>58390646.287878789</v>
      </c>
      <c r="U24" s="702">
        <v>466514146.28787881</v>
      </c>
      <c r="V24" s="233">
        <v>466514146.28787881</v>
      </c>
      <c r="W24" s="702">
        <v>466514146.28787881</v>
      </c>
      <c r="X24" s="702">
        <v>466514146.28787881</v>
      </c>
      <c r="Y24" s="702">
        <v>466514146.28787881</v>
      </c>
      <c r="Z24" s="702">
        <v>466514146.28787881</v>
      </c>
      <c r="AA24" s="702">
        <v>466514146.28787881</v>
      </c>
      <c r="AB24" s="702">
        <v>524904792.57575697</v>
      </c>
      <c r="AC24" s="702">
        <f>SUM(Q24:AB24)</f>
        <v>3948375519</v>
      </c>
      <c r="AD24" s="704"/>
      <c r="AE24" s="327"/>
      <c r="AF24" s="327"/>
    </row>
    <row r="25" spans="1:41" s="698" customFormat="1" ht="15" thickBot="1" x14ac:dyDescent="0.35">
      <c r="A25" s="706" t="s">
        <v>378</v>
      </c>
      <c r="B25" s="707"/>
      <c r="C25" s="708">
        <v>29246333</v>
      </c>
      <c r="D25" s="709">
        <v>905476038</v>
      </c>
      <c r="E25" s="709"/>
      <c r="F25" s="709"/>
      <c r="G25" s="709"/>
      <c r="H25" s="709"/>
      <c r="I25" s="709"/>
      <c r="J25" s="709"/>
      <c r="K25" s="709"/>
      <c r="L25" s="709"/>
      <c r="M25" s="709"/>
      <c r="N25" s="709"/>
      <c r="O25" s="709">
        <f>SUM(C25:N25)</f>
        <v>934722371</v>
      </c>
      <c r="P25" s="710">
        <f>IFERROR(O25/(SUMIF(C25:N25,"&gt;0",C24:N24))," ")</f>
        <v>0.86034211781286618</v>
      </c>
      <c r="Q25" s="708"/>
      <c r="R25" s="709">
        <v>14324687</v>
      </c>
      <c r="S25" s="709"/>
      <c r="T25" s="709"/>
      <c r="U25" s="709"/>
      <c r="V25" s="709"/>
      <c r="W25" s="709"/>
      <c r="X25" s="709"/>
      <c r="Y25" s="709"/>
      <c r="Z25" s="709"/>
      <c r="AA25" s="709"/>
      <c r="AB25" s="709"/>
      <c r="AC25" s="709">
        <f>SUM(Q25:AB25)</f>
        <v>14324687</v>
      </c>
      <c r="AD25" s="711">
        <f>IFERROR(AC25/(SUMIF(Q25:AB25,"&gt;0",Q24:AB24))," ")</f>
        <v>0.348613875064822</v>
      </c>
      <c r="AE25" s="327"/>
      <c r="AF25" s="327"/>
    </row>
    <row r="26" spans="1:41" ht="15"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x14ac:dyDescent="0.3">
      <c r="A27" s="439" t="s">
        <v>76</v>
      </c>
      <c r="B27" s="440"/>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2"/>
      <c r="AF27" s="83"/>
    </row>
    <row r="28" spans="1:41" x14ac:dyDescent="0.3">
      <c r="A28" s="443" t="s">
        <v>189</v>
      </c>
      <c r="B28" s="445" t="s">
        <v>6</v>
      </c>
      <c r="C28" s="446"/>
      <c r="D28" s="425" t="s">
        <v>395</v>
      </c>
      <c r="E28" s="449"/>
      <c r="F28" s="449"/>
      <c r="G28" s="449"/>
      <c r="H28" s="449"/>
      <c r="I28" s="449"/>
      <c r="J28" s="449"/>
      <c r="K28" s="449"/>
      <c r="L28" s="449"/>
      <c r="M28" s="449"/>
      <c r="N28" s="449"/>
      <c r="O28" s="450"/>
      <c r="P28" s="451" t="s">
        <v>8</v>
      </c>
      <c r="Q28" s="451" t="s">
        <v>84</v>
      </c>
      <c r="R28" s="451"/>
      <c r="S28" s="451"/>
      <c r="T28" s="451"/>
      <c r="U28" s="451"/>
      <c r="V28" s="451"/>
      <c r="W28" s="451"/>
      <c r="X28" s="451"/>
      <c r="Y28" s="451"/>
      <c r="Z28" s="451"/>
      <c r="AA28" s="451"/>
      <c r="AB28" s="451"/>
      <c r="AC28" s="451"/>
      <c r="AD28" s="452"/>
    </row>
    <row r="29" spans="1:41" x14ac:dyDescent="0.3">
      <c r="A29" s="444"/>
      <c r="B29" s="447"/>
      <c r="C29" s="448"/>
      <c r="D29" s="88" t="s">
        <v>39</v>
      </c>
      <c r="E29" s="88" t="s">
        <v>40</v>
      </c>
      <c r="F29" s="88" t="s">
        <v>41</v>
      </c>
      <c r="G29" s="88" t="s">
        <v>42</v>
      </c>
      <c r="H29" s="88" t="s">
        <v>43</v>
      </c>
      <c r="I29" s="88" t="s">
        <v>44</v>
      </c>
      <c r="J29" s="88" t="s">
        <v>45</v>
      </c>
      <c r="K29" s="88" t="s">
        <v>46</v>
      </c>
      <c r="L29" s="88" t="s">
        <v>47</v>
      </c>
      <c r="M29" s="88" t="s">
        <v>48</v>
      </c>
      <c r="N29" s="88" t="s">
        <v>49</v>
      </c>
      <c r="O29" s="88" t="s">
        <v>50</v>
      </c>
      <c r="P29" s="450"/>
      <c r="Q29" s="451"/>
      <c r="R29" s="451"/>
      <c r="S29" s="451"/>
      <c r="T29" s="451"/>
      <c r="U29" s="451"/>
      <c r="V29" s="451"/>
      <c r="W29" s="451"/>
      <c r="X29" s="451"/>
      <c r="Y29" s="451"/>
      <c r="Z29" s="451"/>
      <c r="AA29" s="451"/>
      <c r="AB29" s="451"/>
      <c r="AC29" s="451"/>
      <c r="AD29" s="452"/>
    </row>
    <row r="30" spans="1:41" ht="15" thickBot="1" x14ac:dyDescent="0.35">
      <c r="A30" s="85"/>
      <c r="B30" s="453"/>
      <c r="C30" s="454"/>
      <c r="D30" s="89"/>
      <c r="E30" s="89"/>
      <c r="F30" s="89"/>
      <c r="G30" s="89"/>
      <c r="H30" s="89"/>
      <c r="I30" s="89"/>
      <c r="J30" s="89"/>
      <c r="K30" s="89"/>
      <c r="L30" s="89"/>
      <c r="M30" s="89"/>
      <c r="N30" s="89"/>
      <c r="O30" s="89"/>
      <c r="P30" s="86">
        <f>SUM(D30:O30)</f>
        <v>0</v>
      </c>
      <c r="Q30" s="455"/>
      <c r="R30" s="455"/>
      <c r="S30" s="455"/>
      <c r="T30" s="455"/>
      <c r="U30" s="455"/>
      <c r="V30" s="455"/>
      <c r="W30" s="455"/>
      <c r="X30" s="455"/>
      <c r="Y30" s="455"/>
      <c r="Z30" s="455"/>
      <c r="AA30" s="455"/>
      <c r="AB30" s="455"/>
      <c r="AC30" s="455"/>
      <c r="AD30" s="456"/>
      <c r="AF30" s="206"/>
    </row>
    <row r="31" spans="1:41" x14ac:dyDescent="0.3">
      <c r="A31" s="362" t="s">
        <v>291</v>
      </c>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4"/>
    </row>
    <row r="32" spans="1:41" x14ac:dyDescent="0.3">
      <c r="A32" s="424" t="s">
        <v>190</v>
      </c>
      <c r="B32" s="451" t="s">
        <v>62</v>
      </c>
      <c r="C32" s="451" t="s">
        <v>6</v>
      </c>
      <c r="D32" s="451" t="s">
        <v>60</v>
      </c>
      <c r="E32" s="451"/>
      <c r="F32" s="451"/>
      <c r="G32" s="451"/>
      <c r="H32" s="451"/>
      <c r="I32" s="451"/>
      <c r="J32" s="451"/>
      <c r="K32" s="451"/>
      <c r="L32" s="451"/>
      <c r="M32" s="451"/>
      <c r="N32" s="451"/>
      <c r="O32" s="451"/>
      <c r="P32" s="451"/>
      <c r="Q32" s="451" t="s">
        <v>85</v>
      </c>
      <c r="R32" s="451"/>
      <c r="S32" s="451"/>
      <c r="T32" s="451"/>
      <c r="U32" s="451"/>
      <c r="V32" s="451"/>
      <c r="W32" s="451"/>
      <c r="X32" s="451"/>
      <c r="Y32" s="451"/>
      <c r="Z32" s="451"/>
      <c r="AA32" s="451"/>
      <c r="AB32" s="451"/>
      <c r="AC32" s="451"/>
      <c r="AD32" s="452"/>
      <c r="AG32" s="87"/>
      <c r="AH32" s="87"/>
      <c r="AI32" s="87"/>
      <c r="AJ32" s="87"/>
      <c r="AK32" s="87"/>
      <c r="AL32" s="87"/>
      <c r="AM32" s="87"/>
      <c r="AN32" s="87"/>
      <c r="AO32" s="87"/>
    </row>
    <row r="33" spans="1:41" x14ac:dyDescent="0.3">
      <c r="A33" s="424"/>
      <c r="B33" s="451"/>
      <c r="C33" s="457"/>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51" t="s">
        <v>399</v>
      </c>
      <c r="R33" s="451"/>
      <c r="S33" s="451"/>
      <c r="T33" s="451" t="s">
        <v>400</v>
      </c>
      <c r="U33" s="451"/>
      <c r="V33" s="451"/>
      <c r="W33" s="447" t="s">
        <v>81</v>
      </c>
      <c r="X33" s="461"/>
      <c r="Y33" s="461"/>
      <c r="Z33" s="448"/>
      <c r="AA33" s="447" t="s">
        <v>82</v>
      </c>
      <c r="AB33" s="461"/>
      <c r="AC33" s="461"/>
      <c r="AD33" s="462"/>
      <c r="AG33" s="87"/>
      <c r="AH33" s="87"/>
      <c r="AI33" s="87"/>
      <c r="AJ33" s="87"/>
      <c r="AK33" s="87"/>
      <c r="AL33" s="87"/>
      <c r="AM33" s="87"/>
      <c r="AN33" s="87"/>
      <c r="AO33" s="87"/>
    </row>
    <row r="34" spans="1:41" ht="63" customHeight="1" x14ac:dyDescent="0.3">
      <c r="A34" s="717" t="s">
        <v>429</v>
      </c>
      <c r="B34" s="718">
        <v>0.75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484" t="s">
        <v>518</v>
      </c>
      <c r="R34" s="485"/>
      <c r="S34" s="486"/>
      <c r="T34" s="472"/>
      <c r="U34" s="472"/>
      <c r="V34" s="473"/>
      <c r="W34" s="476"/>
      <c r="X34" s="472"/>
      <c r="Y34" s="472"/>
      <c r="Z34" s="473"/>
      <c r="AA34" s="476"/>
      <c r="AB34" s="472"/>
      <c r="AC34" s="472"/>
      <c r="AD34" s="478"/>
      <c r="AG34" s="87"/>
      <c r="AH34" s="87"/>
      <c r="AI34" s="87"/>
      <c r="AJ34" s="87"/>
      <c r="AK34" s="87"/>
      <c r="AL34" s="87"/>
      <c r="AM34" s="87"/>
      <c r="AN34" s="87"/>
      <c r="AO34" s="87"/>
    </row>
    <row r="35" spans="1:41" s="317" customFormat="1" ht="63" customHeight="1" thickBot="1" x14ac:dyDescent="0.35">
      <c r="A35" s="719"/>
      <c r="B35" s="720"/>
      <c r="C35" s="91" t="s">
        <v>10</v>
      </c>
      <c r="D35" s="334">
        <f>+D36/$B$36</f>
        <v>4.31881E-2</v>
      </c>
      <c r="E35" s="334">
        <f t="shared" ref="E35:O35" si="0">+E36/$B$36</f>
        <v>2.4050999999999999E-2</v>
      </c>
      <c r="F35" s="334">
        <f t="shared" si="0"/>
        <v>0</v>
      </c>
      <c r="G35" s="93">
        <f t="shared" si="0"/>
        <v>0</v>
      </c>
      <c r="H35" s="93">
        <f t="shared" si="0"/>
        <v>0</v>
      </c>
      <c r="I35" s="93">
        <f t="shared" si="0"/>
        <v>0</v>
      </c>
      <c r="J35" s="93">
        <f t="shared" si="0"/>
        <v>0</v>
      </c>
      <c r="K35" s="93">
        <f t="shared" si="0"/>
        <v>0</v>
      </c>
      <c r="L35" s="93">
        <f t="shared" si="0"/>
        <v>0</v>
      </c>
      <c r="M35" s="93">
        <f t="shared" si="0"/>
        <v>0</v>
      </c>
      <c r="N35" s="93">
        <f t="shared" si="0"/>
        <v>0</v>
      </c>
      <c r="O35" s="93">
        <f t="shared" si="0"/>
        <v>0</v>
      </c>
      <c r="P35" s="151">
        <f>SUM(D35:O35)</f>
        <v>6.7239099999999996E-2</v>
      </c>
      <c r="Q35" s="487"/>
      <c r="R35" s="488"/>
      <c r="S35" s="489"/>
      <c r="T35" s="474"/>
      <c r="U35" s="474"/>
      <c r="V35" s="475"/>
      <c r="W35" s="477"/>
      <c r="X35" s="474"/>
      <c r="Y35" s="474"/>
      <c r="Z35" s="475"/>
      <c r="AA35" s="477"/>
      <c r="AB35" s="474"/>
      <c r="AC35" s="474"/>
      <c r="AD35" s="479"/>
      <c r="AE35" s="340"/>
      <c r="AG35" s="341"/>
      <c r="AH35" s="341"/>
      <c r="AI35" s="341"/>
      <c r="AJ35" s="341"/>
      <c r="AK35" s="341"/>
      <c r="AL35" s="341"/>
      <c r="AM35" s="341"/>
      <c r="AN35" s="341"/>
      <c r="AO35" s="341"/>
    </row>
    <row r="36" spans="1:41" s="317" customFormat="1" ht="55.8" thickBot="1" x14ac:dyDescent="0.35">
      <c r="A36" s="721" t="s">
        <v>436</v>
      </c>
      <c r="B36" s="277">
        <v>20000000</v>
      </c>
      <c r="C36" s="278"/>
      <c r="D36" s="342">
        <f>+D49+D53+D57</f>
        <v>863762</v>
      </c>
      <c r="E36" s="722">
        <f t="shared" ref="E36:O36" si="1">+E49+E53+E57</f>
        <v>481020</v>
      </c>
      <c r="F36" s="335">
        <f t="shared" si="1"/>
        <v>0</v>
      </c>
      <c r="G36" s="279">
        <f t="shared" si="1"/>
        <v>0</v>
      </c>
      <c r="H36" s="279">
        <f t="shared" si="1"/>
        <v>0</v>
      </c>
      <c r="I36" s="279">
        <f t="shared" si="1"/>
        <v>0</v>
      </c>
      <c r="J36" s="279">
        <f t="shared" si="1"/>
        <v>0</v>
      </c>
      <c r="K36" s="279">
        <f t="shared" si="1"/>
        <v>0</v>
      </c>
      <c r="L36" s="279">
        <f t="shared" si="1"/>
        <v>0</v>
      </c>
      <c r="M36" s="279">
        <f t="shared" si="1"/>
        <v>0</v>
      </c>
      <c r="N36" s="279">
        <f t="shared" si="1"/>
        <v>0</v>
      </c>
      <c r="O36" s="279">
        <f t="shared" si="1"/>
        <v>0</v>
      </c>
      <c r="P36" s="277">
        <f>SUM(D36:O36)</f>
        <v>1344782</v>
      </c>
      <c r="Q36" s="336"/>
      <c r="R36" s="337"/>
      <c r="S36" s="337"/>
      <c r="T36" s="337"/>
      <c r="U36" s="337"/>
      <c r="V36" s="337"/>
      <c r="W36" s="337"/>
      <c r="X36" s="337"/>
      <c r="Y36" s="337"/>
      <c r="Z36" s="337"/>
      <c r="AA36" s="337"/>
      <c r="AB36" s="337"/>
      <c r="AC36" s="337"/>
      <c r="AD36" s="338"/>
      <c r="AE36" s="316"/>
      <c r="AG36" s="318"/>
      <c r="AH36" s="318"/>
      <c r="AI36" s="318"/>
      <c r="AJ36" s="318"/>
      <c r="AK36" s="318"/>
      <c r="AL36" s="318"/>
      <c r="AM36" s="318"/>
      <c r="AN36" s="318"/>
      <c r="AO36" s="318"/>
    </row>
    <row r="37" spans="1:41" x14ac:dyDescent="0.3">
      <c r="A37" s="437" t="s">
        <v>191</v>
      </c>
      <c r="B37" s="480" t="s">
        <v>61</v>
      </c>
      <c r="C37" s="480" t="s">
        <v>11</v>
      </c>
      <c r="D37" s="480"/>
      <c r="E37" s="480"/>
      <c r="F37" s="480"/>
      <c r="G37" s="480"/>
      <c r="H37" s="480"/>
      <c r="I37" s="480"/>
      <c r="J37" s="480"/>
      <c r="K37" s="480"/>
      <c r="L37" s="480"/>
      <c r="M37" s="480"/>
      <c r="N37" s="480"/>
      <c r="O37" s="480"/>
      <c r="P37" s="480"/>
      <c r="Q37" s="480" t="s">
        <v>78</v>
      </c>
      <c r="R37" s="480"/>
      <c r="S37" s="480"/>
      <c r="T37" s="480"/>
      <c r="U37" s="480"/>
      <c r="V37" s="480"/>
      <c r="W37" s="480"/>
      <c r="X37" s="480"/>
      <c r="Y37" s="480"/>
      <c r="Z37" s="480"/>
      <c r="AA37" s="480"/>
      <c r="AB37" s="480"/>
      <c r="AC37" s="480"/>
      <c r="AD37" s="481"/>
      <c r="AG37" s="87"/>
      <c r="AH37" s="87"/>
      <c r="AI37" s="87"/>
      <c r="AJ37" s="87"/>
      <c r="AK37" s="87"/>
      <c r="AL37" s="87"/>
      <c r="AM37" s="87"/>
      <c r="AN37" s="87"/>
      <c r="AO37" s="87"/>
    </row>
    <row r="38" spans="1:41" ht="27.6" x14ac:dyDescent="0.3">
      <c r="A38" s="424"/>
      <c r="B38" s="451"/>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51" t="s">
        <v>83</v>
      </c>
      <c r="R38" s="451"/>
      <c r="S38" s="451"/>
      <c r="T38" s="451"/>
      <c r="U38" s="451"/>
      <c r="V38" s="451"/>
      <c r="W38" s="451"/>
      <c r="X38" s="451"/>
      <c r="Y38" s="451"/>
      <c r="Z38" s="451"/>
      <c r="AA38" s="451"/>
      <c r="AB38" s="451"/>
      <c r="AC38" s="451"/>
      <c r="AD38" s="452"/>
      <c r="AG38" s="94"/>
      <c r="AH38" s="94"/>
      <c r="AI38" s="94"/>
      <c r="AJ38" s="94"/>
      <c r="AK38" s="94"/>
      <c r="AL38" s="94"/>
      <c r="AM38" s="94"/>
      <c r="AN38" s="94"/>
      <c r="AO38" s="94"/>
    </row>
    <row r="39" spans="1:41" ht="31.8" customHeight="1" x14ac:dyDescent="0.3">
      <c r="A39" s="685" t="s">
        <v>427</v>
      </c>
      <c r="B39" s="458">
        <v>0.1</v>
      </c>
      <c r="C39" s="102" t="s">
        <v>9</v>
      </c>
      <c r="D39" s="103">
        <v>1</v>
      </c>
      <c r="E39" s="103"/>
      <c r="F39" s="103"/>
      <c r="G39" s="103"/>
      <c r="H39" s="103"/>
      <c r="I39" s="103"/>
      <c r="J39" s="103"/>
      <c r="K39" s="103"/>
      <c r="L39" s="103"/>
      <c r="M39" s="103"/>
      <c r="N39" s="103"/>
      <c r="O39" s="103"/>
      <c r="P39" s="205">
        <f t="shared" ref="P39:P62" si="2">SUM(D39:O39)</f>
        <v>1</v>
      </c>
      <c r="Q39" s="459" t="s">
        <v>511</v>
      </c>
      <c r="R39" s="459"/>
      <c r="S39" s="459"/>
      <c r="T39" s="459"/>
      <c r="U39" s="459"/>
      <c r="V39" s="459"/>
      <c r="W39" s="459"/>
      <c r="X39" s="459"/>
      <c r="Y39" s="459"/>
      <c r="Z39" s="459"/>
      <c r="AA39" s="459"/>
      <c r="AB39" s="459"/>
      <c r="AC39" s="459"/>
      <c r="AD39" s="460"/>
      <c r="AE39" s="97"/>
      <c r="AG39" s="98"/>
      <c r="AH39" s="98"/>
      <c r="AI39" s="98"/>
      <c r="AJ39" s="98"/>
      <c r="AK39" s="98"/>
      <c r="AL39" s="98"/>
      <c r="AM39" s="98"/>
      <c r="AN39" s="98"/>
      <c r="AO39" s="98"/>
    </row>
    <row r="40" spans="1:41" ht="24.6" customHeight="1" x14ac:dyDescent="0.3">
      <c r="A40" s="685"/>
      <c r="B40" s="458"/>
      <c r="C40" s="99" t="s">
        <v>10</v>
      </c>
      <c r="D40" s="100">
        <f>+D41/B41</f>
        <v>0.66666666666666663</v>
      </c>
      <c r="E40" s="100"/>
      <c r="F40" s="100"/>
      <c r="G40" s="100"/>
      <c r="H40" s="100"/>
      <c r="I40" s="100"/>
      <c r="J40" s="100"/>
      <c r="K40" s="100"/>
      <c r="L40" s="100"/>
      <c r="M40" s="100"/>
      <c r="N40" s="100"/>
      <c r="O40" s="100"/>
      <c r="P40" s="205">
        <f t="shared" si="2"/>
        <v>0.66666666666666663</v>
      </c>
      <c r="Q40" s="459"/>
      <c r="R40" s="459"/>
      <c r="S40" s="459"/>
      <c r="T40" s="459"/>
      <c r="U40" s="459"/>
      <c r="V40" s="459"/>
      <c r="W40" s="459"/>
      <c r="X40" s="459"/>
      <c r="Y40" s="459"/>
      <c r="Z40" s="459"/>
      <c r="AA40" s="459"/>
      <c r="AB40" s="459"/>
      <c r="AC40" s="459"/>
      <c r="AD40" s="460"/>
      <c r="AE40" s="97"/>
    </row>
    <row r="41" spans="1:41" s="304" customFormat="1" ht="27.6" x14ac:dyDescent="0.3">
      <c r="A41" s="687" t="s">
        <v>430</v>
      </c>
      <c r="B41" s="283">
        <v>9</v>
      </c>
      <c r="C41" s="306"/>
      <c r="D41" s="307">
        <v>6</v>
      </c>
      <c r="E41" s="307"/>
      <c r="F41" s="307"/>
      <c r="G41" s="308"/>
      <c r="H41" s="308"/>
      <c r="I41" s="308"/>
      <c r="J41" s="308"/>
      <c r="K41" s="308"/>
      <c r="L41" s="308"/>
      <c r="M41" s="308"/>
      <c r="N41" s="308"/>
      <c r="O41" s="308"/>
      <c r="P41" s="283">
        <f t="shared" si="2"/>
        <v>6</v>
      </c>
      <c r="Q41" s="309"/>
      <c r="R41" s="309"/>
      <c r="S41" s="309"/>
      <c r="T41" s="309"/>
      <c r="U41" s="309"/>
      <c r="V41" s="309"/>
      <c r="W41" s="309"/>
      <c r="X41" s="309"/>
      <c r="Y41" s="309"/>
      <c r="Z41" s="309"/>
      <c r="AA41" s="309"/>
      <c r="AB41" s="309"/>
      <c r="AC41" s="309"/>
      <c r="AD41" s="310"/>
      <c r="AE41" s="303"/>
      <c r="AG41" s="305"/>
      <c r="AH41" s="305"/>
      <c r="AI41" s="305"/>
      <c r="AJ41" s="305"/>
      <c r="AK41" s="305"/>
      <c r="AL41" s="305"/>
      <c r="AM41" s="305"/>
      <c r="AN41" s="305"/>
      <c r="AO41" s="305"/>
    </row>
    <row r="42" spans="1:41" s="333" customFormat="1" x14ac:dyDescent="0.3">
      <c r="A42" s="320"/>
      <c r="B42" s="321"/>
      <c r="C42" s="322"/>
      <c r="D42" s="325">
        <f>$B$39*D40</f>
        <v>6.6666666666666666E-2</v>
      </c>
      <c r="E42" s="325">
        <f t="shared" ref="E42:O42" si="3">$B$39*E40</f>
        <v>0</v>
      </c>
      <c r="F42" s="325">
        <f t="shared" si="3"/>
        <v>0</v>
      </c>
      <c r="G42" s="325">
        <f t="shared" si="3"/>
        <v>0</v>
      </c>
      <c r="H42" s="325">
        <f t="shared" si="3"/>
        <v>0</v>
      </c>
      <c r="I42" s="325">
        <f t="shared" si="3"/>
        <v>0</v>
      </c>
      <c r="J42" s="325">
        <f t="shared" si="3"/>
        <v>0</v>
      </c>
      <c r="K42" s="325">
        <f t="shared" si="3"/>
        <v>0</v>
      </c>
      <c r="L42" s="325">
        <f t="shared" si="3"/>
        <v>0</v>
      </c>
      <c r="M42" s="325">
        <f t="shared" si="3"/>
        <v>0</v>
      </c>
      <c r="N42" s="325">
        <f t="shared" si="3"/>
        <v>0</v>
      </c>
      <c r="O42" s="325">
        <f t="shared" si="3"/>
        <v>0</v>
      </c>
      <c r="P42" s="321">
        <f t="shared" si="2"/>
        <v>6.6666666666666666E-2</v>
      </c>
      <c r="Q42" s="323"/>
      <c r="R42" s="323"/>
      <c r="S42" s="323"/>
      <c r="T42" s="323"/>
      <c r="U42" s="323"/>
      <c r="V42" s="323"/>
      <c r="W42" s="323"/>
      <c r="X42" s="323"/>
      <c r="Y42" s="323"/>
      <c r="Z42" s="323"/>
      <c r="AA42" s="323"/>
      <c r="AB42" s="323"/>
      <c r="AC42" s="323"/>
      <c r="AD42" s="324"/>
      <c r="AE42" s="298"/>
      <c r="AG42" s="299"/>
      <c r="AH42" s="299"/>
      <c r="AI42" s="299"/>
      <c r="AJ42" s="299"/>
      <c r="AK42" s="299"/>
      <c r="AL42" s="299"/>
      <c r="AM42" s="299"/>
      <c r="AN42" s="299"/>
      <c r="AO42" s="299"/>
    </row>
    <row r="43" spans="1:41" ht="28.2" customHeight="1" x14ac:dyDescent="0.3">
      <c r="A43" s="685" t="s">
        <v>428</v>
      </c>
      <c r="B43" s="458">
        <v>0.1</v>
      </c>
      <c r="C43" s="102" t="s">
        <v>9</v>
      </c>
      <c r="D43" s="103">
        <v>0</v>
      </c>
      <c r="E43" s="103"/>
      <c r="F43" s="103"/>
      <c r="G43" s="103">
        <v>1</v>
      </c>
      <c r="H43" s="103"/>
      <c r="I43" s="103"/>
      <c r="J43" s="103"/>
      <c r="K43" s="103"/>
      <c r="L43" s="103"/>
      <c r="M43" s="103"/>
      <c r="N43" s="103"/>
      <c r="O43" s="103"/>
      <c r="P43" s="205">
        <f t="shared" si="2"/>
        <v>1</v>
      </c>
      <c r="Q43" s="459" t="s">
        <v>510</v>
      </c>
      <c r="R43" s="459"/>
      <c r="S43" s="459"/>
      <c r="T43" s="459"/>
      <c r="U43" s="459"/>
      <c r="V43" s="459"/>
      <c r="W43" s="459"/>
      <c r="X43" s="459"/>
      <c r="Y43" s="459"/>
      <c r="Z43" s="459"/>
      <c r="AA43" s="459"/>
      <c r="AB43" s="459"/>
      <c r="AC43" s="459"/>
      <c r="AD43" s="460"/>
      <c r="AE43" s="97"/>
    </row>
    <row r="44" spans="1:41" ht="31.2" customHeight="1" x14ac:dyDescent="0.3">
      <c r="A44" s="685"/>
      <c r="B44" s="458"/>
      <c r="C44" s="99" t="s">
        <v>10</v>
      </c>
      <c r="D44" s="100">
        <v>0</v>
      </c>
      <c r="E44" s="100"/>
      <c r="F44" s="100"/>
      <c r="G44" s="100"/>
      <c r="H44" s="100"/>
      <c r="I44" s="100"/>
      <c r="J44" s="100"/>
      <c r="K44" s="100"/>
      <c r="L44" s="100"/>
      <c r="M44" s="100"/>
      <c r="N44" s="100"/>
      <c r="O44" s="100"/>
      <c r="P44" s="205">
        <f t="shared" si="2"/>
        <v>0</v>
      </c>
      <c r="Q44" s="459"/>
      <c r="R44" s="459"/>
      <c r="S44" s="459"/>
      <c r="T44" s="459"/>
      <c r="U44" s="459"/>
      <c r="V44" s="459"/>
      <c r="W44" s="459"/>
      <c r="X44" s="459"/>
      <c r="Y44" s="459"/>
      <c r="Z44" s="459"/>
      <c r="AA44" s="459"/>
      <c r="AB44" s="459"/>
      <c r="AC44" s="459"/>
      <c r="AD44" s="460"/>
      <c r="AE44" s="97"/>
    </row>
    <row r="45" spans="1:41" s="304" customFormat="1" x14ac:dyDescent="0.3">
      <c r="A45" s="687" t="s">
        <v>431</v>
      </c>
      <c r="B45" s="283">
        <v>1</v>
      </c>
      <c r="C45" s="306"/>
      <c r="D45" s="307">
        <v>0</v>
      </c>
      <c r="E45" s="307"/>
      <c r="F45" s="307"/>
      <c r="G45" s="308"/>
      <c r="H45" s="308"/>
      <c r="I45" s="308"/>
      <c r="J45" s="308"/>
      <c r="K45" s="308"/>
      <c r="L45" s="308"/>
      <c r="M45" s="308"/>
      <c r="N45" s="308"/>
      <c r="O45" s="308"/>
      <c r="P45" s="283">
        <f t="shared" si="2"/>
        <v>0</v>
      </c>
      <c r="Q45" s="309"/>
      <c r="R45" s="309"/>
      <c r="S45" s="309"/>
      <c r="T45" s="309"/>
      <c r="U45" s="309"/>
      <c r="V45" s="309"/>
      <c r="W45" s="309"/>
      <c r="X45" s="309"/>
      <c r="Y45" s="309"/>
      <c r="Z45" s="309"/>
      <c r="AA45" s="309"/>
      <c r="AB45" s="309"/>
      <c r="AC45" s="309"/>
      <c r="AD45" s="310"/>
      <c r="AE45" s="303"/>
      <c r="AG45" s="305"/>
      <c r="AH45" s="305"/>
      <c r="AI45" s="305"/>
      <c r="AJ45" s="305"/>
      <c r="AK45" s="305"/>
      <c r="AL45" s="305"/>
      <c r="AM45" s="305"/>
      <c r="AN45" s="305"/>
      <c r="AO45" s="305"/>
    </row>
    <row r="46" spans="1:41" s="333" customFormat="1" x14ac:dyDescent="0.3">
      <c r="A46" s="320"/>
      <c r="B46" s="321"/>
      <c r="C46" s="322"/>
      <c r="D46" s="325">
        <f>$B$43*D44</f>
        <v>0</v>
      </c>
      <c r="E46" s="325">
        <f t="shared" ref="E46:O46" si="4">$B$39*E44</f>
        <v>0</v>
      </c>
      <c r="F46" s="325">
        <f t="shared" si="4"/>
        <v>0</v>
      </c>
      <c r="G46" s="325">
        <f t="shared" si="4"/>
        <v>0</v>
      </c>
      <c r="H46" s="325">
        <f t="shared" si="4"/>
        <v>0</v>
      </c>
      <c r="I46" s="325">
        <f t="shared" si="4"/>
        <v>0</v>
      </c>
      <c r="J46" s="325">
        <f t="shared" si="4"/>
        <v>0</v>
      </c>
      <c r="K46" s="325">
        <f t="shared" si="4"/>
        <v>0</v>
      </c>
      <c r="L46" s="325">
        <f t="shared" si="4"/>
        <v>0</v>
      </c>
      <c r="M46" s="325">
        <f t="shared" si="4"/>
        <v>0</v>
      </c>
      <c r="N46" s="325">
        <f t="shared" si="4"/>
        <v>0</v>
      </c>
      <c r="O46" s="325">
        <f t="shared" si="4"/>
        <v>0</v>
      </c>
      <c r="P46" s="321">
        <f t="shared" si="2"/>
        <v>0</v>
      </c>
      <c r="Q46" s="323"/>
      <c r="R46" s="323"/>
      <c r="S46" s="323"/>
      <c r="T46" s="323"/>
      <c r="U46" s="323"/>
      <c r="V46" s="323"/>
      <c r="W46" s="323"/>
      <c r="X46" s="323"/>
      <c r="Y46" s="323"/>
      <c r="Z46" s="323"/>
      <c r="AA46" s="323"/>
      <c r="AB46" s="323"/>
      <c r="AC46" s="323"/>
      <c r="AD46" s="324"/>
      <c r="AE46" s="298"/>
      <c r="AG46" s="299"/>
      <c r="AH46" s="299"/>
      <c r="AI46" s="299"/>
      <c r="AJ46" s="299"/>
      <c r="AK46" s="299"/>
      <c r="AL46" s="299"/>
      <c r="AM46" s="299"/>
      <c r="AN46" s="299"/>
      <c r="AO46" s="299"/>
    </row>
    <row r="47" spans="1:41" ht="30.6" customHeight="1" x14ac:dyDescent="0.3">
      <c r="A47" s="685" t="s">
        <v>437</v>
      </c>
      <c r="B47" s="458">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5">
        <f t="shared" si="2"/>
        <v>0.99970000000000003</v>
      </c>
      <c r="Q47" s="459" t="s">
        <v>522</v>
      </c>
      <c r="R47" s="459"/>
      <c r="S47" s="459"/>
      <c r="T47" s="459"/>
      <c r="U47" s="459"/>
      <c r="V47" s="459"/>
      <c r="W47" s="459"/>
      <c r="X47" s="459"/>
      <c r="Y47" s="459"/>
      <c r="Z47" s="459"/>
      <c r="AA47" s="459"/>
      <c r="AB47" s="459"/>
      <c r="AC47" s="459"/>
      <c r="AD47" s="460"/>
      <c r="AE47" s="97"/>
    </row>
    <row r="48" spans="1:41" ht="33" customHeight="1" x14ac:dyDescent="0.3">
      <c r="A48" s="686"/>
      <c r="B48" s="458"/>
      <c r="C48" s="99" t="s">
        <v>10</v>
      </c>
      <c r="D48" s="100">
        <f>+D49/B49</f>
        <v>0.13269600000000001</v>
      </c>
      <c r="E48" s="100">
        <f>+E49/$B$49</f>
        <v>6.7120666666666662E-2</v>
      </c>
      <c r="F48" s="100">
        <f t="shared" ref="F48:O48" si="5">+F49/$B$49</f>
        <v>0</v>
      </c>
      <c r="G48" s="100">
        <f t="shared" si="5"/>
        <v>0</v>
      </c>
      <c r="H48" s="100">
        <f t="shared" si="5"/>
        <v>0</v>
      </c>
      <c r="I48" s="100">
        <f t="shared" si="5"/>
        <v>0</v>
      </c>
      <c r="J48" s="100">
        <f t="shared" si="5"/>
        <v>0</v>
      </c>
      <c r="K48" s="100">
        <f t="shared" si="5"/>
        <v>0</v>
      </c>
      <c r="L48" s="100">
        <f t="shared" si="5"/>
        <v>0</v>
      </c>
      <c r="M48" s="100">
        <f t="shared" si="5"/>
        <v>0</v>
      </c>
      <c r="N48" s="100">
        <f t="shared" si="5"/>
        <v>0</v>
      </c>
      <c r="O48" s="100">
        <f t="shared" si="5"/>
        <v>0</v>
      </c>
      <c r="P48" s="205">
        <f t="shared" si="2"/>
        <v>0.19981666666666667</v>
      </c>
      <c r="Q48" s="459"/>
      <c r="R48" s="459"/>
      <c r="S48" s="459"/>
      <c r="T48" s="459"/>
      <c r="U48" s="459"/>
      <c r="V48" s="459"/>
      <c r="W48" s="459"/>
      <c r="X48" s="459"/>
      <c r="Y48" s="459"/>
      <c r="Z48" s="459"/>
      <c r="AA48" s="459"/>
      <c r="AB48" s="459"/>
      <c r="AC48" s="459"/>
      <c r="AD48" s="460"/>
      <c r="AE48" s="97"/>
    </row>
    <row r="49" spans="1:41" s="304" customFormat="1" ht="82.8" x14ac:dyDescent="0.3">
      <c r="A49" s="687" t="s">
        <v>432</v>
      </c>
      <c r="B49" s="283">
        <f>+B36*30%</f>
        <v>6000000</v>
      </c>
      <c r="C49" s="306"/>
      <c r="D49" s="307">
        <v>796176</v>
      </c>
      <c r="E49" s="307">
        <v>402724</v>
      </c>
      <c r="F49" s="307"/>
      <c r="G49" s="308"/>
      <c r="H49" s="308"/>
      <c r="I49" s="308"/>
      <c r="J49" s="308"/>
      <c r="K49" s="308"/>
      <c r="L49" s="308"/>
      <c r="M49" s="308"/>
      <c r="N49" s="308"/>
      <c r="O49" s="308"/>
      <c r="P49" s="283">
        <f t="shared" si="2"/>
        <v>1198900</v>
      </c>
      <c r="Q49" s="309"/>
      <c r="R49" s="309"/>
      <c r="S49" s="309"/>
      <c r="T49" s="309"/>
      <c r="U49" s="309"/>
      <c r="V49" s="309"/>
      <c r="W49" s="309"/>
      <c r="X49" s="309"/>
      <c r="Y49" s="309"/>
      <c r="Z49" s="309"/>
      <c r="AA49" s="309"/>
      <c r="AB49" s="309"/>
      <c r="AC49" s="309"/>
      <c r="AD49" s="310"/>
      <c r="AE49" s="303"/>
      <c r="AG49" s="305"/>
      <c r="AH49" s="305"/>
      <c r="AI49" s="305"/>
      <c r="AJ49" s="305"/>
      <c r="AK49" s="305"/>
      <c r="AL49" s="305"/>
      <c r="AM49" s="305"/>
      <c r="AN49" s="305"/>
      <c r="AO49" s="305"/>
    </row>
    <row r="50" spans="1:41" s="333" customFormat="1" x14ac:dyDescent="0.3">
      <c r="A50" s="320"/>
      <c r="B50" s="321"/>
      <c r="C50" s="322"/>
      <c r="D50" s="325">
        <f>$B$47*D48</f>
        <v>1.9904399999999999E-2</v>
      </c>
      <c r="E50" s="325">
        <f t="shared" ref="E50:O50" si="6">$B$39*E48</f>
        <v>6.7120666666666664E-3</v>
      </c>
      <c r="F50" s="325">
        <f t="shared" si="6"/>
        <v>0</v>
      </c>
      <c r="G50" s="325">
        <f t="shared" si="6"/>
        <v>0</v>
      </c>
      <c r="H50" s="325">
        <f t="shared" si="6"/>
        <v>0</v>
      </c>
      <c r="I50" s="325">
        <f t="shared" si="6"/>
        <v>0</v>
      </c>
      <c r="J50" s="325">
        <f t="shared" si="6"/>
        <v>0</v>
      </c>
      <c r="K50" s="325">
        <f t="shared" si="6"/>
        <v>0</v>
      </c>
      <c r="L50" s="325">
        <f t="shared" si="6"/>
        <v>0</v>
      </c>
      <c r="M50" s="325">
        <f t="shared" si="6"/>
        <v>0</v>
      </c>
      <c r="N50" s="325">
        <f t="shared" si="6"/>
        <v>0</v>
      </c>
      <c r="O50" s="325">
        <f t="shared" si="6"/>
        <v>0</v>
      </c>
      <c r="P50" s="321">
        <f t="shared" si="2"/>
        <v>2.6616466666666665E-2</v>
      </c>
      <c r="Q50" s="323"/>
      <c r="R50" s="323"/>
      <c r="S50" s="323"/>
      <c r="T50" s="323"/>
      <c r="U50" s="323"/>
      <c r="V50" s="323"/>
      <c r="W50" s="323"/>
      <c r="X50" s="323"/>
      <c r="Y50" s="323"/>
      <c r="Z50" s="323"/>
      <c r="AA50" s="323"/>
      <c r="AB50" s="323"/>
      <c r="AC50" s="323"/>
      <c r="AD50" s="324"/>
      <c r="AE50" s="298"/>
      <c r="AG50" s="299"/>
      <c r="AH50" s="299"/>
      <c r="AI50" s="299"/>
      <c r="AJ50" s="299"/>
      <c r="AK50" s="299"/>
      <c r="AL50" s="299"/>
      <c r="AM50" s="299"/>
      <c r="AN50" s="299"/>
      <c r="AO50" s="299"/>
    </row>
    <row r="51" spans="1:41" ht="31.2" customHeight="1" x14ac:dyDescent="0.3">
      <c r="A51" s="685" t="s">
        <v>438</v>
      </c>
      <c r="B51" s="458">
        <v>0.2</v>
      </c>
      <c r="C51" s="102" t="s">
        <v>9</v>
      </c>
      <c r="D51" s="103">
        <v>0</v>
      </c>
      <c r="E51" s="103">
        <v>0</v>
      </c>
      <c r="F51" s="103">
        <v>0</v>
      </c>
      <c r="G51" s="103">
        <v>0</v>
      </c>
      <c r="H51" s="103">
        <v>0.1</v>
      </c>
      <c r="I51" s="103">
        <v>0.1</v>
      </c>
      <c r="J51" s="103">
        <v>0.05</v>
      </c>
      <c r="K51" s="103">
        <v>0.05</v>
      </c>
      <c r="L51" s="103">
        <v>0.1</v>
      </c>
      <c r="M51" s="103">
        <v>0.05</v>
      </c>
      <c r="N51" s="103">
        <v>0.2</v>
      </c>
      <c r="O51" s="103">
        <v>0.35</v>
      </c>
      <c r="P51" s="205">
        <f t="shared" si="2"/>
        <v>1</v>
      </c>
      <c r="Q51" s="459" t="s">
        <v>496</v>
      </c>
      <c r="R51" s="459"/>
      <c r="S51" s="459"/>
      <c r="T51" s="459"/>
      <c r="U51" s="459"/>
      <c r="V51" s="459"/>
      <c r="W51" s="459"/>
      <c r="X51" s="459"/>
      <c r="Y51" s="459"/>
      <c r="Z51" s="459"/>
      <c r="AA51" s="459"/>
      <c r="AB51" s="459"/>
      <c r="AC51" s="459"/>
      <c r="AD51" s="460"/>
      <c r="AE51" s="97"/>
    </row>
    <row r="52" spans="1:41" ht="28.2" customHeight="1" x14ac:dyDescent="0.3">
      <c r="A52" s="686"/>
      <c r="B52" s="458"/>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v>
      </c>
      <c r="L52" s="100">
        <f t="shared" si="7"/>
        <v>0</v>
      </c>
      <c r="M52" s="100">
        <f t="shared" si="7"/>
        <v>0</v>
      </c>
      <c r="N52" s="100">
        <f t="shared" si="7"/>
        <v>0</v>
      </c>
      <c r="O52" s="100">
        <f t="shared" si="7"/>
        <v>0</v>
      </c>
      <c r="P52" s="205">
        <f t="shared" si="2"/>
        <v>0</v>
      </c>
      <c r="Q52" s="459"/>
      <c r="R52" s="459"/>
      <c r="S52" s="459"/>
      <c r="T52" s="459"/>
      <c r="U52" s="459"/>
      <c r="V52" s="459"/>
      <c r="W52" s="459"/>
      <c r="X52" s="459"/>
      <c r="Y52" s="459"/>
      <c r="Z52" s="459"/>
      <c r="AA52" s="459"/>
      <c r="AB52" s="459"/>
      <c r="AC52" s="459"/>
      <c r="AD52" s="460"/>
      <c r="AE52" s="97"/>
    </row>
    <row r="53" spans="1:41" s="304" customFormat="1" ht="110.4" x14ac:dyDescent="0.3">
      <c r="A53" s="688" t="s">
        <v>498</v>
      </c>
      <c r="B53" s="283">
        <v>13000000</v>
      </c>
      <c r="C53" s="306"/>
      <c r="D53" s="307">
        <v>0</v>
      </c>
      <c r="E53" s="307">
        <v>0</v>
      </c>
      <c r="F53" s="307"/>
      <c r="G53" s="308"/>
      <c r="H53" s="308"/>
      <c r="I53" s="308"/>
      <c r="J53" s="308"/>
      <c r="K53" s="308"/>
      <c r="L53" s="308"/>
      <c r="M53" s="308"/>
      <c r="N53" s="308"/>
      <c r="O53" s="308"/>
      <c r="P53" s="283">
        <f t="shared" si="2"/>
        <v>0</v>
      </c>
      <c r="Q53" s="309"/>
      <c r="R53" s="345"/>
      <c r="S53" s="309"/>
      <c r="T53" s="309"/>
      <c r="U53" s="309"/>
      <c r="V53" s="309"/>
      <c r="W53" s="309"/>
      <c r="X53" s="309"/>
      <c r="Y53" s="309"/>
      <c r="Z53" s="309"/>
      <c r="AA53" s="309"/>
      <c r="AB53" s="309"/>
      <c r="AC53" s="309"/>
      <c r="AD53" s="310"/>
      <c r="AE53" s="303"/>
      <c r="AG53" s="305"/>
      <c r="AH53" s="305"/>
      <c r="AI53" s="305"/>
      <c r="AJ53" s="305"/>
      <c r="AK53" s="305"/>
      <c r="AL53" s="305"/>
      <c r="AM53" s="305"/>
      <c r="AN53" s="305"/>
      <c r="AO53" s="305"/>
    </row>
    <row r="54" spans="1:41" s="333" customFormat="1" x14ac:dyDescent="0.3">
      <c r="A54" s="320"/>
      <c r="B54" s="321"/>
      <c r="C54" s="322"/>
      <c r="D54" s="325">
        <f>$B$51*D52</f>
        <v>0</v>
      </c>
      <c r="E54" s="325">
        <f t="shared" ref="E54:O54" si="8">$B$39*E52</f>
        <v>0</v>
      </c>
      <c r="F54" s="325">
        <f t="shared" si="8"/>
        <v>0</v>
      </c>
      <c r="G54" s="325">
        <f t="shared" si="8"/>
        <v>0</v>
      </c>
      <c r="H54" s="325">
        <f t="shared" si="8"/>
        <v>0</v>
      </c>
      <c r="I54" s="325">
        <f t="shared" si="8"/>
        <v>0</v>
      </c>
      <c r="J54" s="325">
        <f t="shared" si="8"/>
        <v>0</v>
      </c>
      <c r="K54" s="325">
        <f t="shared" si="8"/>
        <v>0</v>
      </c>
      <c r="L54" s="325">
        <f t="shared" si="8"/>
        <v>0</v>
      </c>
      <c r="M54" s="325">
        <f t="shared" si="8"/>
        <v>0</v>
      </c>
      <c r="N54" s="325">
        <f t="shared" si="8"/>
        <v>0</v>
      </c>
      <c r="O54" s="325">
        <f t="shared" si="8"/>
        <v>0</v>
      </c>
      <c r="P54" s="321">
        <f t="shared" si="2"/>
        <v>0</v>
      </c>
      <c r="Q54" s="346"/>
      <c r="R54" s="323"/>
      <c r="S54" s="323"/>
      <c r="T54" s="323"/>
      <c r="U54" s="323"/>
      <c r="V54" s="323"/>
      <c r="W54" s="323"/>
      <c r="X54" s="323"/>
      <c r="Y54" s="323"/>
      <c r="Z54" s="323"/>
      <c r="AA54" s="323"/>
      <c r="AB54" s="323"/>
      <c r="AC54" s="323"/>
      <c r="AD54" s="324"/>
      <c r="AE54" s="298"/>
      <c r="AG54" s="299"/>
      <c r="AH54" s="299"/>
      <c r="AI54" s="299"/>
      <c r="AJ54" s="299"/>
      <c r="AK54" s="299"/>
      <c r="AL54" s="299"/>
      <c r="AM54" s="299"/>
      <c r="AN54" s="299"/>
      <c r="AO54" s="299"/>
    </row>
    <row r="55" spans="1:41" ht="27.6" customHeight="1" x14ac:dyDescent="0.3">
      <c r="A55" s="685" t="s">
        <v>439</v>
      </c>
      <c r="B55" s="458">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5">
        <f t="shared" si="2"/>
        <v>0.99970000000000003</v>
      </c>
      <c r="Q55" s="482" t="s">
        <v>523</v>
      </c>
      <c r="R55" s="482"/>
      <c r="S55" s="482"/>
      <c r="T55" s="482"/>
      <c r="U55" s="482"/>
      <c r="V55" s="482"/>
      <c r="W55" s="482"/>
      <c r="X55" s="482"/>
      <c r="Y55" s="482"/>
      <c r="Z55" s="482"/>
      <c r="AA55" s="482"/>
      <c r="AB55" s="482"/>
      <c r="AC55" s="482"/>
      <c r="AD55" s="483"/>
      <c r="AE55" s="97"/>
    </row>
    <row r="56" spans="1:41" ht="29.4" customHeight="1" x14ac:dyDescent="0.3">
      <c r="A56" s="686"/>
      <c r="B56" s="458"/>
      <c r="C56" s="99" t="s">
        <v>10</v>
      </c>
      <c r="D56" s="100">
        <f>+D57/$B$57</f>
        <v>6.7585999999999993E-2</v>
      </c>
      <c r="E56" s="100">
        <f t="shared" ref="E56:O56" si="9">+E57/$B$57</f>
        <v>7.8296000000000004E-2</v>
      </c>
      <c r="F56" s="100">
        <f t="shared" si="9"/>
        <v>0</v>
      </c>
      <c r="G56" s="100">
        <f t="shared" si="9"/>
        <v>0</v>
      </c>
      <c r="H56" s="100">
        <f t="shared" si="9"/>
        <v>0</v>
      </c>
      <c r="I56" s="100">
        <f t="shared" si="9"/>
        <v>0</v>
      </c>
      <c r="J56" s="100">
        <f t="shared" si="9"/>
        <v>0</v>
      </c>
      <c r="K56" s="100">
        <f t="shared" si="9"/>
        <v>0</v>
      </c>
      <c r="L56" s="100">
        <f t="shared" si="9"/>
        <v>0</v>
      </c>
      <c r="M56" s="100">
        <f t="shared" si="9"/>
        <v>0</v>
      </c>
      <c r="N56" s="100">
        <f t="shared" si="9"/>
        <v>0</v>
      </c>
      <c r="O56" s="100">
        <f t="shared" si="9"/>
        <v>0</v>
      </c>
      <c r="P56" s="205">
        <f t="shared" si="2"/>
        <v>0.14588200000000001</v>
      </c>
      <c r="Q56" s="482"/>
      <c r="R56" s="482"/>
      <c r="S56" s="482"/>
      <c r="T56" s="482"/>
      <c r="U56" s="482"/>
      <c r="V56" s="482"/>
      <c r="W56" s="482"/>
      <c r="X56" s="482"/>
      <c r="Y56" s="482"/>
      <c r="Z56" s="482"/>
      <c r="AA56" s="482"/>
      <c r="AB56" s="482"/>
      <c r="AC56" s="482"/>
      <c r="AD56" s="483"/>
      <c r="AE56" s="97"/>
    </row>
    <row r="57" spans="1:41" s="304" customFormat="1" x14ac:dyDescent="0.3">
      <c r="A57" s="687" t="s">
        <v>434</v>
      </c>
      <c r="B57" s="283">
        <v>1000000</v>
      </c>
      <c r="C57" s="306"/>
      <c r="D57" s="307">
        <v>67586</v>
      </c>
      <c r="E57" s="307">
        <v>78296</v>
      </c>
      <c r="F57" s="307"/>
      <c r="G57" s="308"/>
      <c r="H57" s="308"/>
      <c r="I57" s="308"/>
      <c r="J57" s="308"/>
      <c r="K57" s="308"/>
      <c r="L57" s="308"/>
      <c r="M57" s="308"/>
      <c r="N57" s="308"/>
      <c r="O57" s="308"/>
      <c r="P57" s="283">
        <f t="shared" si="2"/>
        <v>145882</v>
      </c>
      <c r="Q57" s="309"/>
      <c r="R57" s="309"/>
      <c r="S57" s="309"/>
      <c r="T57" s="309"/>
      <c r="U57" s="309"/>
      <c r="V57" s="309"/>
      <c r="W57" s="309"/>
      <c r="X57" s="309"/>
      <c r="Y57" s="309"/>
      <c r="Z57" s="309"/>
      <c r="AA57" s="309"/>
      <c r="AB57" s="309"/>
      <c r="AC57" s="309"/>
      <c r="AD57" s="310"/>
      <c r="AE57" s="303"/>
      <c r="AG57" s="305"/>
      <c r="AH57" s="305"/>
      <c r="AI57" s="305"/>
      <c r="AJ57" s="305"/>
      <c r="AK57" s="305"/>
      <c r="AL57" s="305"/>
      <c r="AM57" s="305"/>
      <c r="AN57" s="305"/>
      <c r="AO57" s="305"/>
    </row>
    <row r="58" spans="1:41" s="333" customFormat="1" x14ac:dyDescent="0.3">
      <c r="A58" s="320"/>
      <c r="B58" s="321"/>
      <c r="C58" s="322"/>
      <c r="D58" s="325">
        <f>$B$55*D56</f>
        <v>6.7586E-3</v>
      </c>
      <c r="E58" s="325">
        <f t="shared" ref="E58:O58" si="10">$B$39*E56</f>
        <v>7.8296000000000008E-3</v>
      </c>
      <c r="F58" s="325">
        <f t="shared" si="10"/>
        <v>0</v>
      </c>
      <c r="G58" s="325">
        <f t="shared" si="10"/>
        <v>0</v>
      </c>
      <c r="H58" s="325">
        <f t="shared" si="10"/>
        <v>0</v>
      </c>
      <c r="I58" s="325">
        <f t="shared" si="10"/>
        <v>0</v>
      </c>
      <c r="J58" s="325">
        <f t="shared" si="10"/>
        <v>0</v>
      </c>
      <c r="K58" s="325">
        <f t="shared" si="10"/>
        <v>0</v>
      </c>
      <c r="L58" s="325">
        <f t="shared" si="10"/>
        <v>0</v>
      </c>
      <c r="M58" s="325">
        <f t="shared" si="10"/>
        <v>0</v>
      </c>
      <c r="N58" s="325">
        <f t="shared" si="10"/>
        <v>0</v>
      </c>
      <c r="O58" s="325">
        <f t="shared" si="10"/>
        <v>0</v>
      </c>
      <c r="P58" s="321">
        <f t="shared" si="2"/>
        <v>1.4588200000000001E-2</v>
      </c>
      <c r="Q58" s="323"/>
      <c r="R58" s="323"/>
      <c r="S58" s="323"/>
      <c r="T58" s="323"/>
      <c r="U58" s="323"/>
      <c r="V58" s="323"/>
      <c r="W58" s="323"/>
      <c r="X58" s="323"/>
      <c r="Y58" s="323"/>
      <c r="Z58" s="323"/>
      <c r="AA58" s="323"/>
      <c r="AB58" s="323"/>
      <c r="AC58" s="323"/>
      <c r="AD58" s="324"/>
      <c r="AE58" s="298"/>
      <c r="AG58" s="299"/>
      <c r="AH58" s="299"/>
      <c r="AI58" s="299"/>
      <c r="AJ58" s="299"/>
      <c r="AK58" s="299"/>
      <c r="AL58" s="299"/>
      <c r="AM58" s="299"/>
      <c r="AN58" s="299"/>
      <c r="AO58" s="299"/>
    </row>
    <row r="59" spans="1:41" ht="31.2" customHeight="1" x14ac:dyDescent="0.3">
      <c r="A59" s="685" t="s">
        <v>440</v>
      </c>
      <c r="B59" s="458">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5">
        <f t="shared" si="2"/>
        <v>0.99970000000000003</v>
      </c>
      <c r="Q59" s="459" t="s">
        <v>515</v>
      </c>
      <c r="R59" s="459"/>
      <c r="S59" s="459"/>
      <c r="T59" s="459"/>
      <c r="U59" s="459"/>
      <c r="V59" s="459"/>
      <c r="W59" s="459"/>
      <c r="X59" s="459"/>
      <c r="Y59" s="459"/>
      <c r="Z59" s="459"/>
      <c r="AA59" s="459"/>
      <c r="AB59" s="459"/>
      <c r="AC59" s="459"/>
      <c r="AD59" s="460"/>
      <c r="AE59" s="97"/>
      <c r="AF59" s="50" t="s">
        <v>512</v>
      </c>
    </row>
    <row r="60" spans="1:41" ht="22.8" customHeight="1" x14ac:dyDescent="0.3">
      <c r="A60" s="686"/>
      <c r="B60" s="458"/>
      <c r="C60" s="99" t="s">
        <v>10</v>
      </c>
      <c r="D60" s="100">
        <f>+D61/$B$61</f>
        <v>0</v>
      </c>
      <c r="E60" s="100">
        <f t="shared" ref="E60:O60" si="11">+E61/$B$61</f>
        <v>0.15</v>
      </c>
      <c r="F60" s="100">
        <f t="shared" si="11"/>
        <v>0</v>
      </c>
      <c r="G60" s="100">
        <f t="shared" si="11"/>
        <v>0</v>
      </c>
      <c r="H60" s="100">
        <f t="shared" si="11"/>
        <v>0</v>
      </c>
      <c r="I60" s="100">
        <f t="shared" si="11"/>
        <v>0</v>
      </c>
      <c r="J60" s="100">
        <f t="shared" si="11"/>
        <v>0</v>
      </c>
      <c r="K60" s="100">
        <f t="shared" si="11"/>
        <v>0</v>
      </c>
      <c r="L60" s="100">
        <f t="shared" si="11"/>
        <v>0</v>
      </c>
      <c r="M60" s="100">
        <f t="shared" si="11"/>
        <v>0</v>
      </c>
      <c r="N60" s="100">
        <f t="shared" si="11"/>
        <v>0</v>
      </c>
      <c r="O60" s="100">
        <f t="shared" si="11"/>
        <v>0</v>
      </c>
      <c r="P60" s="205">
        <f t="shared" si="2"/>
        <v>0.15</v>
      </c>
      <c r="Q60" s="459"/>
      <c r="R60" s="459"/>
      <c r="S60" s="459"/>
      <c r="T60" s="459"/>
      <c r="U60" s="459"/>
      <c r="V60" s="459"/>
      <c r="W60" s="459"/>
      <c r="X60" s="459"/>
      <c r="Y60" s="459"/>
      <c r="Z60" s="459"/>
      <c r="AA60" s="459"/>
      <c r="AB60" s="459"/>
      <c r="AC60" s="459"/>
      <c r="AD60" s="460"/>
      <c r="AE60" s="97"/>
    </row>
    <row r="61" spans="1:41" s="304" customFormat="1" ht="28.2" thickBot="1" x14ac:dyDescent="0.35">
      <c r="A61" s="689" t="s">
        <v>435</v>
      </c>
      <c r="B61" s="287">
        <v>60</v>
      </c>
      <c r="C61" s="296"/>
      <c r="D61" s="300">
        <v>0</v>
      </c>
      <c r="E61" s="300">
        <v>9</v>
      </c>
      <c r="F61" s="300"/>
      <c r="G61" s="297"/>
      <c r="H61" s="297"/>
      <c r="I61" s="297"/>
      <c r="J61" s="297"/>
      <c r="K61" s="297"/>
      <c r="L61" s="297"/>
      <c r="M61" s="297"/>
      <c r="N61" s="297"/>
      <c r="O61" s="297"/>
      <c r="P61" s="287">
        <f t="shared" si="2"/>
        <v>9</v>
      </c>
      <c r="Q61" s="301"/>
      <c r="R61" s="301"/>
      <c r="S61" s="301"/>
      <c r="T61" s="301"/>
      <c r="U61" s="301"/>
      <c r="V61" s="301"/>
      <c r="W61" s="301"/>
      <c r="X61" s="301"/>
      <c r="Y61" s="301"/>
      <c r="Z61" s="301"/>
      <c r="AA61" s="301"/>
      <c r="AB61" s="301"/>
      <c r="AC61" s="301"/>
      <c r="AD61" s="302"/>
      <c r="AE61" s="303"/>
      <c r="AG61" s="305"/>
      <c r="AH61" s="305"/>
      <c r="AI61" s="305"/>
      <c r="AJ61" s="305"/>
      <c r="AK61" s="305"/>
      <c r="AL61" s="305"/>
      <c r="AM61" s="305"/>
      <c r="AN61" s="305"/>
      <c r="AO61" s="305"/>
    </row>
    <row r="62" spans="1:41" s="333" customFormat="1" x14ac:dyDescent="0.3">
      <c r="A62" s="320"/>
      <c r="B62" s="321"/>
      <c r="C62" s="322"/>
      <c r="D62" s="325">
        <f>$B$59*D60</f>
        <v>0</v>
      </c>
      <c r="E62" s="325">
        <f t="shared" ref="E62:O62" si="12">$B$39*E60</f>
        <v>1.4999999999999999E-2</v>
      </c>
      <c r="F62" s="325">
        <f t="shared" si="12"/>
        <v>0</v>
      </c>
      <c r="G62" s="325">
        <f t="shared" si="12"/>
        <v>0</v>
      </c>
      <c r="H62" s="325">
        <f t="shared" si="12"/>
        <v>0</v>
      </c>
      <c r="I62" s="325">
        <f t="shared" si="12"/>
        <v>0</v>
      </c>
      <c r="J62" s="325">
        <f t="shared" si="12"/>
        <v>0</v>
      </c>
      <c r="K62" s="325">
        <f t="shared" si="12"/>
        <v>0</v>
      </c>
      <c r="L62" s="325">
        <f t="shared" si="12"/>
        <v>0</v>
      </c>
      <c r="M62" s="325">
        <f t="shared" si="12"/>
        <v>0</v>
      </c>
      <c r="N62" s="325">
        <f t="shared" si="12"/>
        <v>0</v>
      </c>
      <c r="O62" s="325">
        <f t="shared" si="12"/>
        <v>0</v>
      </c>
      <c r="P62" s="321">
        <f t="shared" si="2"/>
        <v>1.4999999999999999E-2</v>
      </c>
      <c r="Q62" s="323"/>
      <c r="R62" s="323"/>
      <c r="S62" s="323"/>
      <c r="T62" s="323"/>
      <c r="U62" s="323"/>
      <c r="V62" s="323"/>
      <c r="W62" s="323"/>
      <c r="X62" s="323"/>
      <c r="Y62" s="323"/>
      <c r="Z62" s="323"/>
      <c r="AA62" s="323"/>
      <c r="AB62" s="323"/>
      <c r="AC62" s="323"/>
      <c r="AD62" s="324"/>
      <c r="AE62" s="298"/>
      <c r="AG62" s="299"/>
      <c r="AH62" s="299"/>
      <c r="AI62" s="299"/>
      <c r="AJ62" s="299"/>
      <c r="AK62" s="299"/>
      <c r="AL62" s="299"/>
      <c r="AM62" s="299"/>
      <c r="AN62" s="299"/>
      <c r="AO62" s="299"/>
    </row>
    <row r="63" spans="1:41" x14ac:dyDescent="0.3">
      <c r="A63" s="50" t="s">
        <v>293</v>
      </c>
    </row>
    <row r="67" spans="2:2" x14ac:dyDescent="0.3">
      <c r="B67" s="268"/>
    </row>
    <row r="68" spans="2:2" x14ac:dyDescent="0.3">
      <c r="B68" s="268"/>
    </row>
  </sheetData>
  <mergeCells count="88">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A34:A35"/>
    <mergeCell ref="B34:B35"/>
    <mergeCell ref="W34:Z35"/>
    <mergeCell ref="AA34:AD35"/>
    <mergeCell ref="Q33:S33"/>
    <mergeCell ref="T33:V33"/>
    <mergeCell ref="Q34:S35"/>
    <mergeCell ref="T34:V35"/>
    <mergeCell ref="C32:C33"/>
    <mergeCell ref="D32:P32"/>
    <mergeCell ref="Q32:AD32"/>
    <mergeCell ref="W33:Z33"/>
    <mergeCell ref="AA33:AD33"/>
    <mergeCell ref="A37:A38"/>
    <mergeCell ref="B37:B38"/>
    <mergeCell ref="C37:P37"/>
    <mergeCell ref="Q37:AD37"/>
    <mergeCell ref="Q38:AD3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s>
  <dataValidations count="3">
    <dataValidation type="textLength" operator="lessThanOrEqual" allowBlank="1" showInputMessage="1" showErrorMessage="1" errorTitle="Máximo 2.000 caracteres" error="Máximo 2.000 caracteres" sqref="AA34 Q34 W34 Q39:AD40 Q43:AD44 Q47:AD48 Q51:AD52 Q55:AD56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867187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88671875" style="50"/>
    <col min="18" max="18" width="7.44140625" style="50" customWidth="1"/>
    <col min="19" max="20" width="10.88671875" style="50"/>
    <col min="21" max="21" width="13" style="50" customWidth="1"/>
    <col min="22" max="22" width="7.88671875" style="50" customWidth="1"/>
    <col min="23" max="28" width="12.109375" style="50" customWidth="1"/>
    <col min="29" max="29" width="6.33203125" style="50" bestFit="1" customWidth="1"/>
    <col min="30" max="30" width="22.8867187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88671875" style="50"/>
    <col min="39" max="39" width="18.44140625" style="50" bestFit="1" customWidth="1"/>
    <col min="40" max="40" width="16.109375" style="50" customWidth="1"/>
    <col min="41" max="16384" width="10.88671875" style="50"/>
  </cols>
  <sheetData>
    <row r="1" spans="1:28" ht="32.25" customHeight="1" x14ac:dyDescent="0.3">
      <c r="A1" s="561"/>
      <c r="B1" s="519" t="s">
        <v>16</v>
      </c>
      <c r="C1" s="520"/>
      <c r="D1" s="520"/>
      <c r="E1" s="520"/>
      <c r="F1" s="520"/>
      <c r="G1" s="520"/>
      <c r="H1" s="520"/>
      <c r="I1" s="520"/>
      <c r="J1" s="520"/>
      <c r="K1" s="520"/>
      <c r="L1" s="520"/>
      <c r="M1" s="520"/>
      <c r="N1" s="520"/>
      <c r="O1" s="520"/>
      <c r="P1" s="520"/>
      <c r="Q1" s="520"/>
      <c r="R1" s="520"/>
      <c r="S1" s="520"/>
      <c r="T1" s="520"/>
      <c r="U1" s="520"/>
      <c r="V1" s="520"/>
      <c r="W1" s="520"/>
      <c r="X1" s="520"/>
      <c r="Y1" s="521"/>
      <c r="Z1" s="580" t="s">
        <v>18</v>
      </c>
      <c r="AA1" s="581"/>
      <c r="AB1" s="582"/>
    </row>
    <row r="2" spans="1:28" ht="30.75" customHeight="1" x14ac:dyDescent="0.3">
      <c r="A2" s="562"/>
      <c r="B2" s="528" t="s">
        <v>17</v>
      </c>
      <c r="C2" s="529"/>
      <c r="D2" s="529"/>
      <c r="E2" s="529"/>
      <c r="F2" s="529"/>
      <c r="G2" s="529"/>
      <c r="H2" s="529"/>
      <c r="I2" s="529"/>
      <c r="J2" s="529"/>
      <c r="K2" s="529"/>
      <c r="L2" s="529"/>
      <c r="M2" s="529"/>
      <c r="N2" s="529"/>
      <c r="O2" s="529"/>
      <c r="P2" s="529"/>
      <c r="Q2" s="529"/>
      <c r="R2" s="529"/>
      <c r="S2" s="529"/>
      <c r="T2" s="529"/>
      <c r="U2" s="529"/>
      <c r="V2" s="529"/>
      <c r="W2" s="529"/>
      <c r="X2" s="529"/>
      <c r="Y2" s="530"/>
      <c r="Z2" s="564" t="s">
        <v>180</v>
      </c>
      <c r="AA2" s="565"/>
      <c r="AB2" s="566"/>
    </row>
    <row r="3" spans="1:28" ht="24" customHeight="1" x14ac:dyDescent="0.3">
      <c r="A3" s="562"/>
      <c r="B3" s="571" t="s">
        <v>294</v>
      </c>
      <c r="C3" s="572"/>
      <c r="D3" s="572"/>
      <c r="E3" s="572"/>
      <c r="F3" s="572"/>
      <c r="G3" s="572"/>
      <c r="H3" s="572"/>
      <c r="I3" s="572"/>
      <c r="J3" s="572"/>
      <c r="K3" s="572"/>
      <c r="L3" s="572"/>
      <c r="M3" s="572"/>
      <c r="N3" s="572"/>
      <c r="O3" s="572"/>
      <c r="P3" s="572"/>
      <c r="Q3" s="572"/>
      <c r="R3" s="572"/>
      <c r="S3" s="572"/>
      <c r="T3" s="572"/>
      <c r="U3" s="572"/>
      <c r="V3" s="572"/>
      <c r="W3" s="572"/>
      <c r="X3" s="572"/>
      <c r="Y3" s="573"/>
      <c r="Z3" s="564" t="s">
        <v>181</v>
      </c>
      <c r="AA3" s="565"/>
      <c r="AB3" s="566"/>
    </row>
    <row r="4" spans="1:28" ht="15.75" customHeight="1" thickBot="1" x14ac:dyDescent="0.35">
      <c r="A4" s="563"/>
      <c r="B4" s="574"/>
      <c r="C4" s="575"/>
      <c r="D4" s="575"/>
      <c r="E4" s="575"/>
      <c r="F4" s="575"/>
      <c r="G4" s="575"/>
      <c r="H4" s="575"/>
      <c r="I4" s="575"/>
      <c r="J4" s="575"/>
      <c r="K4" s="575"/>
      <c r="L4" s="575"/>
      <c r="M4" s="575"/>
      <c r="N4" s="575"/>
      <c r="O4" s="575"/>
      <c r="P4" s="575"/>
      <c r="Q4" s="575"/>
      <c r="R4" s="575"/>
      <c r="S4" s="575"/>
      <c r="T4" s="575"/>
      <c r="U4" s="575"/>
      <c r="V4" s="575"/>
      <c r="W4" s="575"/>
      <c r="X4" s="575"/>
      <c r="Y4" s="576"/>
      <c r="Z4" s="567" t="s">
        <v>175</v>
      </c>
      <c r="AA4" s="568"/>
      <c r="AB4" s="569"/>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371" t="s">
        <v>0</v>
      </c>
      <c r="B7" s="372"/>
      <c r="C7" s="577"/>
      <c r="D7" s="578"/>
      <c r="E7" s="578"/>
      <c r="F7" s="578"/>
      <c r="G7" s="578"/>
      <c r="H7" s="578"/>
      <c r="I7" s="578"/>
      <c r="J7" s="578"/>
      <c r="K7" s="579"/>
      <c r="L7" s="62"/>
      <c r="M7" s="63"/>
      <c r="N7" s="63"/>
      <c r="O7" s="63"/>
      <c r="P7" s="63"/>
      <c r="Q7" s="64"/>
      <c r="R7" s="502" t="s">
        <v>71</v>
      </c>
      <c r="S7" s="570"/>
      <c r="T7" s="503"/>
      <c r="U7" s="496" t="s">
        <v>74</v>
      </c>
      <c r="V7" s="497"/>
      <c r="W7" s="502" t="s">
        <v>67</v>
      </c>
      <c r="X7" s="503"/>
      <c r="Y7" s="398" t="s">
        <v>70</v>
      </c>
      <c r="Z7" s="399"/>
      <c r="AA7" s="403"/>
      <c r="AB7" s="404"/>
    </row>
    <row r="8" spans="1:28" ht="15" customHeight="1" x14ac:dyDescent="0.3">
      <c r="A8" s="373"/>
      <c r="B8" s="374"/>
      <c r="C8" s="571"/>
      <c r="D8" s="572"/>
      <c r="E8" s="572"/>
      <c r="F8" s="572"/>
      <c r="G8" s="572"/>
      <c r="H8" s="572"/>
      <c r="I8" s="572"/>
      <c r="J8" s="572"/>
      <c r="K8" s="573"/>
      <c r="L8" s="62"/>
      <c r="M8" s="63"/>
      <c r="N8" s="63"/>
      <c r="O8" s="63"/>
      <c r="P8" s="63"/>
      <c r="Q8" s="64"/>
      <c r="R8" s="434"/>
      <c r="S8" s="435"/>
      <c r="T8" s="436"/>
      <c r="U8" s="498"/>
      <c r="V8" s="499"/>
      <c r="W8" s="434"/>
      <c r="X8" s="436"/>
      <c r="Y8" s="405" t="s">
        <v>68</v>
      </c>
      <c r="Z8" s="406"/>
      <c r="AA8" s="407"/>
      <c r="AB8" s="408"/>
    </row>
    <row r="9" spans="1:28" ht="15" customHeight="1" thickBot="1" x14ac:dyDescent="0.35">
      <c r="A9" s="375"/>
      <c r="B9" s="376"/>
      <c r="C9" s="574"/>
      <c r="D9" s="575"/>
      <c r="E9" s="575"/>
      <c r="F9" s="575"/>
      <c r="G9" s="575"/>
      <c r="H9" s="575"/>
      <c r="I9" s="575"/>
      <c r="J9" s="575"/>
      <c r="K9" s="576"/>
      <c r="L9" s="62"/>
      <c r="M9" s="63"/>
      <c r="N9" s="63"/>
      <c r="O9" s="63"/>
      <c r="P9" s="63"/>
      <c r="Q9" s="64"/>
      <c r="R9" s="431"/>
      <c r="S9" s="432"/>
      <c r="T9" s="433"/>
      <c r="U9" s="500"/>
      <c r="V9" s="501"/>
      <c r="W9" s="431"/>
      <c r="X9" s="433"/>
      <c r="Y9" s="409" t="s">
        <v>69</v>
      </c>
      <c r="Z9" s="410"/>
      <c r="AA9" s="411"/>
      <c r="AB9" s="412"/>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13" t="s">
        <v>77</v>
      </c>
      <c r="B11" s="414"/>
      <c r="C11" s="504"/>
      <c r="D11" s="505"/>
      <c r="E11" s="505"/>
      <c r="F11" s="505"/>
      <c r="G11" s="505"/>
      <c r="H11" s="505"/>
      <c r="I11" s="505"/>
      <c r="J11" s="505"/>
      <c r="K11" s="506"/>
      <c r="L11" s="72"/>
      <c r="M11" s="418" t="s">
        <v>73</v>
      </c>
      <c r="N11" s="419"/>
      <c r="O11" s="419"/>
      <c r="P11" s="419"/>
      <c r="Q11" s="420"/>
      <c r="R11" s="421"/>
      <c r="S11" s="422"/>
      <c r="T11" s="422"/>
      <c r="U11" s="422"/>
      <c r="V11" s="423"/>
      <c r="W11" s="418" t="s">
        <v>72</v>
      </c>
      <c r="X11" s="420"/>
      <c r="Y11" s="400"/>
      <c r="Z11" s="401"/>
      <c r="AA11" s="401"/>
      <c r="AB11" s="402"/>
    </row>
    <row r="12" spans="1:28" ht="9" customHeight="1" thickBot="1" x14ac:dyDescent="0.35">
      <c r="A12" s="59"/>
      <c r="B12" s="54"/>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73"/>
      <c r="AB12" s="74"/>
    </row>
    <row r="13" spans="1:28" s="76" customFormat="1" ht="37.5" customHeight="1" thickBot="1" x14ac:dyDescent="0.35">
      <c r="A13" s="413" t="s">
        <v>79</v>
      </c>
      <c r="B13" s="414"/>
      <c r="C13" s="555"/>
      <c r="D13" s="556"/>
      <c r="E13" s="556"/>
      <c r="F13" s="556"/>
      <c r="G13" s="556"/>
      <c r="H13" s="556"/>
      <c r="I13" s="556"/>
      <c r="J13" s="556"/>
      <c r="K13" s="556"/>
      <c r="L13" s="556"/>
      <c r="M13" s="556"/>
      <c r="N13" s="556"/>
      <c r="O13" s="556"/>
      <c r="P13" s="556"/>
      <c r="Q13" s="557"/>
      <c r="R13" s="54"/>
      <c r="S13" s="531" t="s">
        <v>14</v>
      </c>
      <c r="T13" s="531"/>
      <c r="U13" s="75"/>
      <c r="V13" s="536" t="s">
        <v>15</v>
      </c>
      <c r="W13" s="531"/>
      <c r="X13" s="531"/>
      <c r="Y13" s="531"/>
      <c r="Z13" s="54"/>
      <c r="AA13" s="429"/>
      <c r="AB13" s="430"/>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371" t="s">
        <v>292</v>
      </c>
      <c r="B15" s="372"/>
      <c r="C15" s="551" t="s">
        <v>318</v>
      </c>
      <c r="D15" s="80"/>
      <c r="E15" s="80"/>
      <c r="F15" s="80"/>
      <c r="G15" s="80"/>
      <c r="H15" s="80"/>
      <c r="I15" s="80"/>
      <c r="J15" s="70"/>
      <c r="K15" s="81"/>
      <c r="L15" s="70"/>
      <c r="M15" s="60"/>
      <c r="N15" s="60"/>
      <c r="O15" s="60"/>
      <c r="P15" s="60"/>
      <c r="Q15" s="537" t="s">
        <v>1</v>
      </c>
      <c r="R15" s="538"/>
      <c r="S15" s="538"/>
      <c r="T15" s="538"/>
      <c r="U15" s="538"/>
      <c r="V15" s="538"/>
      <c r="W15" s="538"/>
      <c r="X15" s="538"/>
      <c r="Y15" s="538"/>
      <c r="Z15" s="538"/>
      <c r="AA15" s="538"/>
      <c r="AB15" s="539"/>
    </row>
    <row r="16" spans="1:28" ht="35.25" customHeight="1" thickBot="1" x14ac:dyDescent="0.35">
      <c r="A16" s="375"/>
      <c r="B16" s="376"/>
      <c r="C16" s="552"/>
      <c r="D16" s="80"/>
      <c r="E16" s="80"/>
      <c r="F16" s="80"/>
      <c r="G16" s="80"/>
      <c r="H16" s="80"/>
      <c r="I16" s="80"/>
      <c r="J16" s="70"/>
      <c r="K16" s="70"/>
      <c r="L16" s="70"/>
      <c r="M16" s="60"/>
      <c r="N16" s="60"/>
      <c r="O16" s="60"/>
      <c r="P16" s="60"/>
      <c r="Q16" s="532" t="s">
        <v>2</v>
      </c>
      <c r="R16" s="494"/>
      <c r="S16" s="494"/>
      <c r="T16" s="494"/>
      <c r="U16" s="494"/>
      <c r="V16" s="533"/>
      <c r="W16" s="493" t="s">
        <v>3</v>
      </c>
      <c r="X16" s="494"/>
      <c r="Y16" s="494"/>
      <c r="Z16" s="494"/>
      <c r="AA16" s="494"/>
      <c r="AB16" s="495"/>
    </row>
    <row r="17" spans="1:39" ht="27" customHeight="1" x14ac:dyDescent="0.3">
      <c r="A17" s="82"/>
      <c r="B17" s="60"/>
      <c r="C17" s="60"/>
      <c r="D17" s="80"/>
      <c r="E17" s="80"/>
      <c r="F17" s="80"/>
      <c r="G17" s="80"/>
      <c r="H17" s="80"/>
      <c r="I17" s="80"/>
      <c r="J17" s="80"/>
      <c r="K17" s="80"/>
      <c r="L17" s="80"/>
      <c r="M17" s="60"/>
      <c r="N17" s="60"/>
      <c r="O17" s="60"/>
      <c r="P17" s="60"/>
      <c r="Q17" s="510" t="s">
        <v>4</v>
      </c>
      <c r="R17" s="511"/>
      <c r="S17" s="512"/>
      <c r="T17" s="516" t="s">
        <v>188</v>
      </c>
      <c r="U17" s="517"/>
      <c r="V17" s="518"/>
      <c r="W17" s="583" t="s">
        <v>4</v>
      </c>
      <c r="X17" s="512"/>
      <c r="Y17" s="583" t="s">
        <v>5</v>
      </c>
      <c r="Z17" s="512"/>
      <c r="AA17" s="516" t="s">
        <v>89</v>
      </c>
      <c r="AB17" s="584"/>
      <c r="AC17" s="83"/>
      <c r="AD17" s="83"/>
    </row>
    <row r="18" spans="1:39" ht="27" customHeight="1" x14ac:dyDescent="0.3">
      <c r="A18" s="82"/>
      <c r="B18" s="60"/>
      <c r="C18" s="60"/>
      <c r="D18" s="80"/>
      <c r="E18" s="80"/>
      <c r="F18" s="80"/>
      <c r="G18" s="80"/>
      <c r="H18" s="80"/>
      <c r="I18" s="80"/>
      <c r="J18" s="80"/>
      <c r="K18" s="80"/>
      <c r="L18" s="80"/>
      <c r="M18" s="60"/>
      <c r="N18" s="60"/>
      <c r="O18" s="60"/>
      <c r="P18" s="60"/>
      <c r="Q18" s="152"/>
      <c r="R18" s="153"/>
      <c r="S18" s="154"/>
      <c r="T18" s="516"/>
      <c r="U18" s="517"/>
      <c r="V18" s="518"/>
      <c r="W18" s="131"/>
      <c r="X18" s="132"/>
      <c r="Y18" s="131"/>
      <c r="Z18" s="132"/>
      <c r="AA18" s="133"/>
      <c r="AB18" s="134"/>
      <c r="AC18" s="83"/>
      <c r="AD18" s="83"/>
    </row>
    <row r="19" spans="1:39" ht="18" customHeight="1" thickBot="1" x14ac:dyDescent="0.35">
      <c r="A19" s="59"/>
      <c r="B19" s="54"/>
      <c r="C19" s="80"/>
      <c r="D19" s="80"/>
      <c r="E19" s="80"/>
      <c r="F19" s="80"/>
      <c r="G19" s="84"/>
      <c r="H19" s="84"/>
      <c r="I19" s="84"/>
      <c r="J19" s="84"/>
      <c r="K19" s="84"/>
      <c r="L19" s="84"/>
      <c r="M19" s="80"/>
      <c r="N19" s="80"/>
      <c r="O19" s="80"/>
      <c r="P19" s="80"/>
      <c r="Q19" s="507"/>
      <c r="R19" s="508"/>
      <c r="S19" s="509"/>
      <c r="T19" s="515"/>
      <c r="U19" s="508"/>
      <c r="V19" s="509"/>
      <c r="W19" s="540"/>
      <c r="X19" s="541"/>
      <c r="Y19" s="585"/>
      <c r="Z19" s="586"/>
      <c r="AA19" s="513"/>
      <c r="AB19" s="514"/>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39" t="s">
        <v>76</v>
      </c>
      <c r="B21" s="440"/>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2"/>
    </row>
    <row r="22" spans="1:39" ht="15" customHeight="1" x14ac:dyDescent="0.3">
      <c r="A22" s="443" t="s">
        <v>189</v>
      </c>
      <c r="B22" s="445" t="s">
        <v>6</v>
      </c>
      <c r="C22" s="446"/>
      <c r="D22" s="425" t="s">
        <v>7</v>
      </c>
      <c r="E22" s="449"/>
      <c r="F22" s="449"/>
      <c r="G22" s="449"/>
      <c r="H22" s="449"/>
      <c r="I22" s="449"/>
      <c r="J22" s="449"/>
      <c r="K22" s="449"/>
      <c r="L22" s="449"/>
      <c r="M22" s="449"/>
      <c r="N22" s="449"/>
      <c r="O22" s="450"/>
      <c r="P22" s="451" t="s">
        <v>8</v>
      </c>
      <c r="Q22" s="451" t="s">
        <v>84</v>
      </c>
      <c r="R22" s="451"/>
      <c r="S22" s="451"/>
      <c r="T22" s="451"/>
      <c r="U22" s="451"/>
      <c r="V22" s="451"/>
      <c r="W22" s="451"/>
      <c r="X22" s="451"/>
      <c r="Y22" s="451"/>
      <c r="Z22" s="451"/>
      <c r="AA22" s="451"/>
      <c r="AB22" s="452"/>
    </row>
    <row r="23" spans="1:39" ht="27" customHeight="1" x14ac:dyDescent="0.3">
      <c r="A23" s="444"/>
      <c r="B23" s="447"/>
      <c r="C23" s="448"/>
      <c r="D23" s="88" t="s">
        <v>39</v>
      </c>
      <c r="E23" s="88" t="s">
        <v>40</v>
      </c>
      <c r="F23" s="88" t="s">
        <v>41</v>
      </c>
      <c r="G23" s="88" t="s">
        <v>42</v>
      </c>
      <c r="H23" s="88" t="s">
        <v>43</v>
      </c>
      <c r="I23" s="88" t="s">
        <v>44</v>
      </c>
      <c r="J23" s="88" t="s">
        <v>45</v>
      </c>
      <c r="K23" s="88" t="s">
        <v>46</v>
      </c>
      <c r="L23" s="88" t="s">
        <v>47</v>
      </c>
      <c r="M23" s="88" t="s">
        <v>48</v>
      </c>
      <c r="N23" s="88" t="s">
        <v>49</v>
      </c>
      <c r="O23" s="88" t="s">
        <v>50</v>
      </c>
      <c r="P23" s="450"/>
      <c r="Q23" s="451"/>
      <c r="R23" s="451"/>
      <c r="S23" s="451"/>
      <c r="T23" s="451"/>
      <c r="U23" s="451"/>
      <c r="V23" s="451"/>
      <c r="W23" s="451"/>
      <c r="X23" s="451"/>
      <c r="Y23" s="451"/>
      <c r="Z23" s="451"/>
      <c r="AA23" s="451"/>
      <c r="AB23" s="452"/>
    </row>
    <row r="24" spans="1:39" ht="42" customHeight="1" thickBot="1" x14ac:dyDescent="0.35">
      <c r="A24" s="85"/>
      <c r="B24" s="453"/>
      <c r="C24" s="454"/>
      <c r="D24" s="89"/>
      <c r="E24" s="89"/>
      <c r="F24" s="89"/>
      <c r="G24" s="89"/>
      <c r="H24" s="89"/>
      <c r="I24" s="89"/>
      <c r="J24" s="89"/>
      <c r="K24" s="89"/>
      <c r="L24" s="89"/>
      <c r="M24" s="89"/>
      <c r="N24" s="89"/>
      <c r="O24" s="89"/>
      <c r="P24" s="86">
        <f>SUM(D24:O24)</f>
        <v>0</v>
      </c>
      <c r="Q24" s="455" t="s">
        <v>295</v>
      </c>
      <c r="R24" s="455"/>
      <c r="S24" s="455"/>
      <c r="T24" s="455"/>
      <c r="U24" s="455"/>
      <c r="V24" s="455"/>
      <c r="W24" s="455"/>
      <c r="X24" s="455"/>
      <c r="Y24" s="455"/>
      <c r="Z24" s="455"/>
      <c r="AA24" s="455"/>
      <c r="AB24" s="456"/>
    </row>
    <row r="25" spans="1:39" ht="21.9" customHeight="1" x14ac:dyDescent="0.3">
      <c r="A25" s="362" t="s">
        <v>291</v>
      </c>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4"/>
    </row>
    <row r="26" spans="1:39" ht="23.1" customHeight="1" x14ac:dyDescent="0.3">
      <c r="A26" s="424" t="s">
        <v>190</v>
      </c>
      <c r="B26" s="451" t="s">
        <v>62</v>
      </c>
      <c r="C26" s="451" t="s">
        <v>6</v>
      </c>
      <c r="D26" s="451" t="s">
        <v>60</v>
      </c>
      <c r="E26" s="451"/>
      <c r="F26" s="451"/>
      <c r="G26" s="451"/>
      <c r="H26" s="451"/>
      <c r="I26" s="451"/>
      <c r="J26" s="451"/>
      <c r="K26" s="451"/>
      <c r="L26" s="451"/>
      <c r="M26" s="451"/>
      <c r="N26" s="451"/>
      <c r="O26" s="451"/>
      <c r="P26" s="451"/>
      <c r="Q26" s="451" t="s">
        <v>85</v>
      </c>
      <c r="R26" s="451"/>
      <c r="S26" s="451"/>
      <c r="T26" s="451"/>
      <c r="U26" s="451"/>
      <c r="V26" s="451"/>
      <c r="W26" s="451"/>
      <c r="X26" s="451"/>
      <c r="Y26" s="451"/>
      <c r="Z26" s="451"/>
      <c r="AA26" s="451"/>
      <c r="AB26" s="452"/>
      <c r="AE26" s="87"/>
      <c r="AF26" s="87"/>
      <c r="AG26" s="87"/>
      <c r="AH26" s="87"/>
      <c r="AI26" s="87"/>
      <c r="AJ26" s="87"/>
      <c r="AK26" s="87"/>
      <c r="AL26" s="87"/>
      <c r="AM26" s="87"/>
    </row>
    <row r="27" spans="1:39" ht="23.1" customHeight="1" x14ac:dyDescent="0.3">
      <c r="A27" s="424"/>
      <c r="B27" s="451"/>
      <c r="C27" s="457"/>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47" t="s">
        <v>80</v>
      </c>
      <c r="R27" s="461"/>
      <c r="S27" s="461"/>
      <c r="T27" s="448"/>
      <c r="U27" s="447" t="s">
        <v>81</v>
      </c>
      <c r="V27" s="461"/>
      <c r="W27" s="461"/>
      <c r="X27" s="448"/>
      <c r="Y27" s="447" t="s">
        <v>82</v>
      </c>
      <c r="Z27" s="461"/>
      <c r="AA27" s="461"/>
      <c r="AB27" s="462"/>
      <c r="AE27" s="87"/>
      <c r="AF27" s="87"/>
      <c r="AG27" s="87"/>
      <c r="AH27" s="87"/>
      <c r="AI27" s="87"/>
      <c r="AJ27" s="87"/>
      <c r="AK27" s="87"/>
      <c r="AL27" s="87"/>
      <c r="AM27" s="87"/>
    </row>
    <row r="28" spans="1:39" ht="33" customHeight="1" x14ac:dyDescent="0.3">
      <c r="A28" s="463"/>
      <c r="B28" s="492"/>
      <c r="C28" s="90" t="s">
        <v>9</v>
      </c>
      <c r="D28" s="89"/>
      <c r="E28" s="89"/>
      <c r="F28" s="89"/>
      <c r="G28" s="89"/>
      <c r="H28" s="89"/>
      <c r="I28" s="89"/>
      <c r="J28" s="89"/>
      <c r="K28" s="89"/>
      <c r="L28" s="89"/>
      <c r="M28" s="89"/>
      <c r="N28" s="89"/>
      <c r="O28" s="89"/>
      <c r="P28" s="150">
        <f>SUM(D28:O28)</f>
        <v>0</v>
      </c>
      <c r="Q28" s="476" t="s">
        <v>192</v>
      </c>
      <c r="R28" s="472"/>
      <c r="S28" s="472"/>
      <c r="T28" s="473"/>
      <c r="U28" s="476" t="s">
        <v>193</v>
      </c>
      <c r="V28" s="472"/>
      <c r="W28" s="472"/>
      <c r="X28" s="473"/>
      <c r="Y28" s="476" t="s">
        <v>194</v>
      </c>
      <c r="Z28" s="472"/>
      <c r="AA28" s="472"/>
      <c r="AB28" s="478"/>
      <c r="AE28" s="87"/>
      <c r="AF28" s="87"/>
      <c r="AG28" s="87"/>
      <c r="AH28" s="87"/>
      <c r="AI28" s="87"/>
      <c r="AJ28" s="87"/>
      <c r="AK28" s="87"/>
      <c r="AL28" s="87"/>
      <c r="AM28" s="87"/>
    </row>
    <row r="29" spans="1:39" ht="33.9" customHeight="1" thickBot="1" x14ac:dyDescent="0.35">
      <c r="A29" s="464"/>
      <c r="B29" s="465"/>
      <c r="C29" s="91" t="s">
        <v>10</v>
      </c>
      <c r="D29" s="92"/>
      <c r="E29" s="92"/>
      <c r="F29" s="92"/>
      <c r="G29" s="93"/>
      <c r="H29" s="93"/>
      <c r="I29" s="93"/>
      <c r="J29" s="93"/>
      <c r="K29" s="93"/>
      <c r="L29" s="93"/>
      <c r="M29" s="93"/>
      <c r="N29" s="93"/>
      <c r="O29" s="93"/>
      <c r="P29" s="151">
        <f>SUM(D29:O29)</f>
        <v>0</v>
      </c>
      <c r="Q29" s="477"/>
      <c r="R29" s="474"/>
      <c r="S29" s="474"/>
      <c r="T29" s="475"/>
      <c r="U29" s="477"/>
      <c r="V29" s="474"/>
      <c r="W29" s="474"/>
      <c r="X29" s="475"/>
      <c r="Y29" s="477"/>
      <c r="Z29" s="474"/>
      <c r="AA29" s="474"/>
      <c r="AB29" s="479"/>
      <c r="AC29" s="49"/>
      <c r="AE29" s="87"/>
      <c r="AF29" s="87"/>
      <c r="AG29" s="87"/>
      <c r="AH29" s="87"/>
      <c r="AI29" s="87"/>
      <c r="AJ29" s="87"/>
      <c r="AK29" s="87"/>
      <c r="AL29" s="87"/>
      <c r="AM29" s="87"/>
    </row>
    <row r="30" spans="1:39" ht="26.1" customHeight="1" x14ac:dyDescent="0.3">
      <c r="A30" s="437" t="s">
        <v>191</v>
      </c>
      <c r="B30" s="591" t="s">
        <v>61</v>
      </c>
      <c r="C30" s="480" t="s">
        <v>11</v>
      </c>
      <c r="D30" s="480"/>
      <c r="E30" s="480"/>
      <c r="F30" s="480"/>
      <c r="G30" s="480"/>
      <c r="H30" s="480"/>
      <c r="I30" s="480"/>
      <c r="J30" s="480"/>
      <c r="K30" s="480"/>
      <c r="L30" s="480"/>
      <c r="M30" s="480"/>
      <c r="N30" s="480"/>
      <c r="O30" s="480"/>
      <c r="P30" s="480"/>
      <c r="Q30" s="438" t="s">
        <v>78</v>
      </c>
      <c r="R30" s="549"/>
      <c r="S30" s="549"/>
      <c r="T30" s="549"/>
      <c r="U30" s="549"/>
      <c r="V30" s="549"/>
      <c r="W30" s="549"/>
      <c r="X30" s="549"/>
      <c r="Y30" s="549"/>
      <c r="Z30" s="549"/>
      <c r="AA30" s="549"/>
      <c r="AB30" s="550"/>
      <c r="AE30" s="87"/>
      <c r="AF30" s="87"/>
      <c r="AG30" s="87"/>
      <c r="AH30" s="87"/>
      <c r="AI30" s="87"/>
      <c r="AJ30" s="87"/>
      <c r="AK30" s="87"/>
      <c r="AL30" s="87"/>
      <c r="AM30" s="87"/>
    </row>
    <row r="31" spans="1:39" ht="26.1" customHeight="1" x14ac:dyDescent="0.3">
      <c r="A31" s="424"/>
      <c r="B31" s="592"/>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25" t="s">
        <v>83</v>
      </c>
      <c r="R31" s="449"/>
      <c r="S31" s="449"/>
      <c r="T31" s="449"/>
      <c r="U31" s="449"/>
      <c r="V31" s="449"/>
      <c r="W31" s="449"/>
      <c r="X31" s="449"/>
      <c r="Y31" s="449"/>
      <c r="Z31" s="449"/>
      <c r="AA31" s="449"/>
      <c r="AB31" s="542"/>
      <c r="AE31" s="94"/>
      <c r="AF31" s="94"/>
      <c r="AG31" s="94"/>
      <c r="AH31" s="94"/>
      <c r="AI31" s="94"/>
      <c r="AJ31" s="94"/>
      <c r="AK31" s="94"/>
      <c r="AL31" s="94"/>
      <c r="AM31" s="94"/>
    </row>
    <row r="32" spans="1:39" ht="28.5" customHeight="1" x14ac:dyDescent="0.3">
      <c r="A32" s="593"/>
      <c r="B32" s="589"/>
      <c r="C32" s="90" t="s">
        <v>9</v>
      </c>
      <c r="D32" s="95"/>
      <c r="E32" s="95"/>
      <c r="F32" s="95"/>
      <c r="G32" s="95"/>
      <c r="H32" s="95"/>
      <c r="I32" s="95"/>
      <c r="J32" s="95"/>
      <c r="K32" s="95"/>
      <c r="L32" s="95"/>
      <c r="M32" s="95"/>
      <c r="N32" s="95"/>
      <c r="O32" s="95"/>
      <c r="P32" s="96">
        <f t="shared" ref="P32:P39" si="0">SUM(D32:O32)</f>
        <v>0</v>
      </c>
      <c r="Q32" s="543" t="s">
        <v>286</v>
      </c>
      <c r="R32" s="544"/>
      <c r="S32" s="544"/>
      <c r="T32" s="544"/>
      <c r="U32" s="544"/>
      <c r="V32" s="544"/>
      <c r="W32" s="544"/>
      <c r="X32" s="544"/>
      <c r="Y32" s="544"/>
      <c r="Z32" s="544"/>
      <c r="AA32" s="544"/>
      <c r="AB32" s="545"/>
      <c r="AC32" s="97"/>
      <c r="AE32" s="98"/>
      <c r="AF32" s="98"/>
      <c r="AG32" s="98"/>
      <c r="AH32" s="98"/>
      <c r="AI32" s="98"/>
      <c r="AJ32" s="98"/>
      <c r="AK32" s="98"/>
      <c r="AL32" s="98"/>
      <c r="AM32" s="98"/>
    </row>
    <row r="33" spans="1:29" ht="28.5" customHeight="1" x14ac:dyDescent="0.3">
      <c r="A33" s="594"/>
      <c r="B33" s="590"/>
      <c r="C33" s="99" t="s">
        <v>10</v>
      </c>
      <c r="D33" s="100"/>
      <c r="E33" s="100"/>
      <c r="F33" s="100"/>
      <c r="G33" s="100"/>
      <c r="H33" s="100"/>
      <c r="I33" s="100"/>
      <c r="J33" s="100"/>
      <c r="K33" s="100"/>
      <c r="L33" s="100"/>
      <c r="M33" s="100"/>
      <c r="N33" s="100"/>
      <c r="O33" s="100"/>
      <c r="P33" s="101">
        <f t="shared" si="0"/>
        <v>0</v>
      </c>
      <c r="Q33" s="546"/>
      <c r="R33" s="547"/>
      <c r="S33" s="547"/>
      <c r="T33" s="547"/>
      <c r="U33" s="547"/>
      <c r="V33" s="547"/>
      <c r="W33" s="547"/>
      <c r="X33" s="547"/>
      <c r="Y33" s="547"/>
      <c r="Z33" s="547"/>
      <c r="AA33" s="547"/>
      <c r="AB33" s="548"/>
      <c r="AC33" s="97"/>
    </row>
    <row r="34" spans="1:29" ht="28.5" customHeight="1" x14ac:dyDescent="0.3">
      <c r="A34" s="594"/>
      <c r="B34" s="553"/>
      <c r="C34" s="102" t="s">
        <v>9</v>
      </c>
      <c r="D34" s="103"/>
      <c r="E34" s="103"/>
      <c r="F34" s="103"/>
      <c r="G34" s="103"/>
      <c r="H34" s="103"/>
      <c r="I34" s="103"/>
      <c r="J34" s="103"/>
      <c r="K34" s="103"/>
      <c r="L34" s="103"/>
      <c r="M34" s="103"/>
      <c r="N34" s="103"/>
      <c r="O34" s="103"/>
      <c r="P34" s="101">
        <f t="shared" si="0"/>
        <v>0</v>
      </c>
      <c r="Q34" s="522"/>
      <c r="R34" s="523"/>
      <c r="S34" s="523"/>
      <c r="T34" s="523"/>
      <c r="U34" s="523"/>
      <c r="V34" s="523"/>
      <c r="W34" s="523"/>
      <c r="X34" s="523"/>
      <c r="Y34" s="523"/>
      <c r="Z34" s="523"/>
      <c r="AA34" s="523"/>
      <c r="AB34" s="524"/>
      <c r="AC34" s="97"/>
    </row>
    <row r="35" spans="1:29" ht="28.5" customHeight="1" x14ac:dyDescent="0.3">
      <c r="A35" s="594"/>
      <c r="B35" s="590"/>
      <c r="C35" s="99" t="s">
        <v>10</v>
      </c>
      <c r="D35" s="100"/>
      <c r="E35" s="100"/>
      <c r="F35" s="100"/>
      <c r="G35" s="100"/>
      <c r="H35" s="100"/>
      <c r="I35" s="100"/>
      <c r="J35" s="100"/>
      <c r="K35" s="100"/>
      <c r="L35" s="104"/>
      <c r="M35" s="104"/>
      <c r="N35" s="104"/>
      <c r="O35" s="104"/>
      <c r="P35" s="101">
        <f t="shared" si="0"/>
        <v>0</v>
      </c>
      <c r="Q35" s="525"/>
      <c r="R35" s="526"/>
      <c r="S35" s="526"/>
      <c r="T35" s="526"/>
      <c r="U35" s="526"/>
      <c r="V35" s="526"/>
      <c r="W35" s="526"/>
      <c r="X35" s="526"/>
      <c r="Y35" s="526"/>
      <c r="Z35" s="526"/>
      <c r="AA35" s="526"/>
      <c r="AB35" s="527"/>
      <c r="AC35" s="97"/>
    </row>
    <row r="36" spans="1:29" ht="28.5" customHeight="1" x14ac:dyDescent="0.3">
      <c r="A36" s="587"/>
      <c r="B36" s="553"/>
      <c r="C36" s="102" t="s">
        <v>9</v>
      </c>
      <c r="D36" s="103"/>
      <c r="E36" s="103"/>
      <c r="F36" s="103"/>
      <c r="G36" s="103"/>
      <c r="H36" s="103"/>
      <c r="I36" s="103"/>
      <c r="J36" s="103"/>
      <c r="K36" s="103"/>
      <c r="L36" s="103"/>
      <c r="M36" s="103"/>
      <c r="N36" s="103"/>
      <c r="O36" s="103"/>
      <c r="P36" s="101">
        <f t="shared" si="0"/>
        <v>0</v>
      </c>
      <c r="Q36" s="522"/>
      <c r="R36" s="523"/>
      <c r="S36" s="523"/>
      <c r="T36" s="523"/>
      <c r="U36" s="523"/>
      <c r="V36" s="523"/>
      <c r="W36" s="523"/>
      <c r="X36" s="523"/>
      <c r="Y36" s="523"/>
      <c r="Z36" s="523"/>
      <c r="AA36" s="523"/>
      <c r="AB36" s="524"/>
      <c r="AC36" s="97"/>
    </row>
    <row r="37" spans="1:29" ht="28.5" customHeight="1" x14ac:dyDescent="0.3">
      <c r="A37" s="588"/>
      <c r="B37" s="590"/>
      <c r="C37" s="99" t="s">
        <v>10</v>
      </c>
      <c r="D37" s="100"/>
      <c r="E37" s="100"/>
      <c r="F37" s="100"/>
      <c r="G37" s="100"/>
      <c r="H37" s="100"/>
      <c r="I37" s="100"/>
      <c r="J37" s="100"/>
      <c r="K37" s="100"/>
      <c r="L37" s="104"/>
      <c r="M37" s="104"/>
      <c r="N37" s="104"/>
      <c r="O37" s="104"/>
      <c r="P37" s="101">
        <f t="shared" si="0"/>
        <v>0</v>
      </c>
      <c r="Q37" s="525"/>
      <c r="R37" s="526"/>
      <c r="S37" s="526"/>
      <c r="T37" s="526"/>
      <c r="U37" s="526"/>
      <c r="V37" s="526"/>
      <c r="W37" s="526"/>
      <c r="X37" s="526"/>
      <c r="Y37" s="526"/>
      <c r="Z37" s="526"/>
      <c r="AA37" s="526"/>
      <c r="AB37" s="527"/>
      <c r="AC37" s="97"/>
    </row>
    <row r="38" spans="1:29" ht="28.5" customHeight="1" x14ac:dyDescent="0.3">
      <c r="A38" s="534"/>
      <c r="B38" s="553"/>
      <c r="C38" s="102" t="s">
        <v>9</v>
      </c>
      <c r="D38" s="103"/>
      <c r="E38" s="103"/>
      <c r="F38" s="103"/>
      <c r="G38" s="103"/>
      <c r="H38" s="103"/>
      <c r="I38" s="103"/>
      <c r="J38" s="103"/>
      <c r="K38" s="103"/>
      <c r="L38" s="103"/>
      <c r="M38" s="103"/>
      <c r="N38" s="103"/>
      <c r="O38" s="103"/>
      <c r="P38" s="101">
        <f t="shared" si="0"/>
        <v>0</v>
      </c>
      <c r="Q38" s="522"/>
      <c r="R38" s="523"/>
      <c r="S38" s="523"/>
      <c r="T38" s="523"/>
      <c r="U38" s="523"/>
      <c r="V38" s="523"/>
      <c r="W38" s="523"/>
      <c r="X38" s="523"/>
      <c r="Y38" s="523"/>
      <c r="Z38" s="523"/>
      <c r="AA38" s="523"/>
      <c r="AB38" s="524"/>
      <c r="AC38" s="97"/>
    </row>
    <row r="39" spans="1:29" ht="28.5" customHeight="1" thickBot="1" x14ac:dyDescent="0.35">
      <c r="A39" s="535"/>
      <c r="B39" s="554"/>
      <c r="C39" s="91" t="s">
        <v>10</v>
      </c>
      <c r="D39" s="105"/>
      <c r="E39" s="105"/>
      <c r="F39" s="105"/>
      <c r="G39" s="105"/>
      <c r="H39" s="105"/>
      <c r="I39" s="105"/>
      <c r="J39" s="105"/>
      <c r="K39" s="105"/>
      <c r="L39" s="106"/>
      <c r="M39" s="106"/>
      <c r="N39" s="106"/>
      <c r="O39" s="106"/>
      <c r="P39" s="107">
        <f t="shared" si="0"/>
        <v>0</v>
      </c>
      <c r="Q39" s="558"/>
      <c r="R39" s="559"/>
      <c r="S39" s="559"/>
      <c r="T39" s="559"/>
      <c r="U39" s="559"/>
      <c r="V39" s="559"/>
      <c r="W39" s="559"/>
      <c r="X39" s="559"/>
      <c r="Y39" s="559"/>
      <c r="Z39" s="559"/>
      <c r="AA39" s="559"/>
      <c r="AB39" s="560"/>
      <c r="AC39" s="97"/>
    </row>
    <row r="40" spans="1:29" x14ac:dyDescent="0.3">
      <c r="A40" s="50" t="s">
        <v>293</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28"/>
  <sheetViews>
    <sheetView tabSelected="1" topLeftCell="J24" zoomScale="85" zoomScaleNormal="85" workbookViewId="0">
      <selection activeCell="D9" sqref="D9:AG9"/>
    </sheetView>
  </sheetViews>
  <sheetFormatPr baseColWidth="10" defaultColWidth="10.88671875" defaultRowHeight="13.8" x14ac:dyDescent="0.3"/>
  <cols>
    <col min="1" max="1" width="10.33203125" style="108" bestFit="1" customWidth="1"/>
    <col min="2" max="2" width="10" style="108" customWidth="1"/>
    <col min="3" max="3" width="17.33203125" style="108" customWidth="1"/>
    <col min="4" max="6" width="8.33203125" style="108" customWidth="1"/>
    <col min="7" max="7" width="22.6640625" style="192" customWidth="1"/>
    <col min="8" max="8" width="14.6640625" style="108" customWidth="1"/>
    <col min="9" max="10" width="29.33203125" style="108" customWidth="1"/>
    <col min="11" max="11" width="16.88671875" style="108" customWidth="1"/>
    <col min="12" max="13" width="15.33203125" style="108" customWidth="1"/>
    <col min="14" max="14" width="21.109375" style="108" customWidth="1"/>
    <col min="15" max="15" width="8.6640625" style="108" customWidth="1"/>
    <col min="16" max="17" width="15" style="108" customWidth="1"/>
    <col min="18" max="18" width="15" style="276" customWidth="1"/>
    <col min="19" max="19" width="14" style="108" customWidth="1"/>
    <col min="20" max="20" width="22.33203125" style="108" customWidth="1"/>
    <col min="21" max="21" width="17" style="108" customWidth="1"/>
    <col min="22" max="45" width="5.88671875" style="108" customWidth="1"/>
    <col min="46" max="46" width="17.109375" style="108" customWidth="1"/>
    <col min="47" max="47" width="15.88671875" style="172" customWidth="1"/>
    <col min="48" max="49" width="20.33203125" style="108" customWidth="1"/>
    <col min="50" max="51" width="24.44140625" style="108" customWidth="1"/>
    <col min="52" max="16384" width="10.88671875" style="108"/>
  </cols>
  <sheetData>
    <row r="1" spans="1:51" ht="15.9" customHeight="1" x14ac:dyDescent="0.3">
      <c r="A1" s="611" t="s">
        <v>16</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c r="AW1" s="613"/>
      <c r="AX1" s="580" t="s">
        <v>415</v>
      </c>
      <c r="AY1" s="581"/>
    </row>
    <row r="2" spans="1:51" ht="15.9" customHeight="1" x14ac:dyDescent="0.3">
      <c r="A2" s="605" t="s">
        <v>500</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c r="AW2" s="607"/>
      <c r="AX2" s="616" t="s">
        <v>410</v>
      </c>
      <c r="AY2" s="617"/>
    </row>
    <row r="3" spans="1:51" ht="15" customHeight="1" x14ac:dyDescent="0.3">
      <c r="A3" s="608" t="s">
        <v>195</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09"/>
      <c r="AQ3" s="609"/>
      <c r="AR3" s="609"/>
      <c r="AS3" s="609"/>
      <c r="AT3" s="609"/>
      <c r="AU3" s="609"/>
      <c r="AV3" s="609"/>
      <c r="AW3" s="610"/>
      <c r="AX3" s="616" t="s">
        <v>416</v>
      </c>
      <c r="AY3" s="617"/>
    </row>
    <row r="4" spans="1:51" ht="15.9" customHeight="1" x14ac:dyDescent="0.3">
      <c r="A4" s="611"/>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c r="AW4" s="613"/>
      <c r="AX4" s="618" t="s">
        <v>176</v>
      </c>
      <c r="AY4" s="618"/>
    </row>
    <row r="5" spans="1:51" ht="15" customHeight="1" x14ac:dyDescent="0.3">
      <c r="A5" s="602" t="s">
        <v>174</v>
      </c>
      <c r="B5" s="603"/>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4"/>
      <c r="AH5" s="619" t="s">
        <v>69</v>
      </c>
      <c r="AI5" s="620"/>
      <c r="AJ5" s="620"/>
      <c r="AK5" s="620"/>
      <c r="AL5" s="620"/>
      <c r="AM5" s="620"/>
      <c r="AN5" s="620"/>
      <c r="AO5" s="620"/>
      <c r="AP5" s="620"/>
      <c r="AQ5" s="620"/>
      <c r="AR5" s="620"/>
      <c r="AS5" s="620"/>
      <c r="AT5" s="620"/>
      <c r="AU5" s="621"/>
      <c r="AV5" s="595" t="s">
        <v>401</v>
      </c>
      <c r="AW5" s="595" t="s">
        <v>402</v>
      </c>
      <c r="AX5" s="595" t="s">
        <v>296</v>
      </c>
      <c r="AY5" s="595" t="s">
        <v>297</v>
      </c>
    </row>
    <row r="6" spans="1:51" ht="15" customHeight="1" x14ac:dyDescent="0.3">
      <c r="A6" s="634" t="s">
        <v>71</v>
      </c>
      <c r="B6" s="634"/>
      <c r="C6" s="634"/>
      <c r="D6" s="635">
        <v>44992</v>
      </c>
      <c r="E6" s="636"/>
      <c r="F6" s="619" t="s">
        <v>67</v>
      </c>
      <c r="G6" s="621"/>
      <c r="H6" s="598" t="s">
        <v>501</v>
      </c>
      <c r="I6" s="598"/>
      <c r="J6" s="116"/>
      <c r="K6" s="619"/>
      <c r="L6" s="620"/>
      <c r="M6" s="620"/>
      <c r="N6" s="620"/>
      <c r="O6" s="620"/>
      <c r="P6" s="620"/>
      <c r="Q6" s="620"/>
      <c r="R6" s="620"/>
      <c r="S6" s="620"/>
      <c r="T6" s="620"/>
      <c r="U6" s="620"/>
      <c r="V6" s="109"/>
      <c r="W6" s="109"/>
      <c r="X6" s="109"/>
      <c r="Y6" s="109"/>
      <c r="Z6" s="109"/>
      <c r="AA6" s="109"/>
      <c r="AB6" s="109"/>
      <c r="AC6" s="109"/>
      <c r="AD6" s="109"/>
      <c r="AE6" s="109"/>
      <c r="AF6" s="109"/>
      <c r="AG6" s="110"/>
      <c r="AH6" s="622"/>
      <c r="AI6" s="623"/>
      <c r="AJ6" s="623"/>
      <c r="AK6" s="623"/>
      <c r="AL6" s="623"/>
      <c r="AM6" s="623"/>
      <c r="AN6" s="623"/>
      <c r="AO6" s="623"/>
      <c r="AP6" s="623"/>
      <c r="AQ6" s="623"/>
      <c r="AR6" s="623"/>
      <c r="AS6" s="623"/>
      <c r="AT6" s="623"/>
      <c r="AU6" s="624"/>
      <c r="AV6" s="596"/>
      <c r="AW6" s="596"/>
      <c r="AX6" s="596"/>
      <c r="AY6" s="596"/>
    </row>
    <row r="7" spans="1:51" ht="15" customHeight="1" x14ac:dyDescent="0.3">
      <c r="A7" s="634"/>
      <c r="B7" s="634"/>
      <c r="C7" s="634"/>
      <c r="D7" s="636"/>
      <c r="E7" s="636"/>
      <c r="F7" s="622"/>
      <c r="G7" s="624"/>
      <c r="H7" s="598" t="s">
        <v>502</v>
      </c>
      <c r="I7" s="598"/>
      <c r="J7" s="116"/>
      <c r="K7" s="622"/>
      <c r="L7" s="623"/>
      <c r="M7" s="623"/>
      <c r="N7" s="623"/>
      <c r="O7" s="623"/>
      <c r="P7" s="623"/>
      <c r="Q7" s="623"/>
      <c r="R7" s="623"/>
      <c r="S7" s="623"/>
      <c r="T7" s="623"/>
      <c r="U7" s="623"/>
      <c r="V7" s="111"/>
      <c r="W7" s="111"/>
      <c r="X7" s="111"/>
      <c r="Y7" s="111"/>
      <c r="Z7" s="111"/>
      <c r="AA7" s="111"/>
      <c r="AB7" s="111"/>
      <c r="AC7" s="111"/>
      <c r="AD7" s="111"/>
      <c r="AE7" s="111"/>
      <c r="AF7" s="111"/>
      <c r="AG7" s="112"/>
      <c r="AH7" s="622"/>
      <c r="AI7" s="623"/>
      <c r="AJ7" s="623"/>
      <c r="AK7" s="623"/>
      <c r="AL7" s="623"/>
      <c r="AM7" s="623"/>
      <c r="AN7" s="623"/>
      <c r="AO7" s="623"/>
      <c r="AP7" s="623"/>
      <c r="AQ7" s="623"/>
      <c r="AR7" s="623"/>
      <c r="AS7" s="623"/>
      <c r="AT7" s="623"/>
      <c r="AU7" s="624"/>
      <c r="AV7" s="596"/>
      <c r="AW7" s="596"/>
      <c r="AX7" s="596"/>
      <c r="AY7" s="596"/>
    </row>
    <row r="8" spans="1:51" ht="15" customHeight="1" x14ac:dyDescent="0.3">
      <c r="A8" s="634"/>
      <c r="B8" s="634"/>
      <c r="C8" s="634"/>
      <c r="D8" s="636"/>
      <c r="E8" s="636"/>
      <c r="F8" s="625"/>
      <c r="G8" s="627"/>
      <c r="H8" s="598" t="s">
        <v>69</v>
      </c>
      <c r="I8" s="598"/>
      <c r="J8" s="116" t="s">
        <v>494</v>
      </c>
      <c r="K8" s="625"/>
      <c r="L8" s="626"/>
      <c r="M8" s="626"/>
      <c r="N8" s="626"/>
      <c r="O8" s="626"/>
      <c r="P8" s="626"/>
      <c r="Q8" s="626"/>
      <c r="R8" s="626"/>
      <c r="S8" s="626"/>
      <c r="T8" s="626"/>
      <c r="U8" s="626"/>
      <c r="V8" s="113"/>
      <c r="W8" s="113"/>
      <c r="X8" s="113"/>
      <c r="Y8" s="113"/>
      <c r="Z8" s="113"/>
      <c r="AA8" s="113"/>
      <c r="AB8" s="113"/>
      <c r="AC8" s="113"/>
      <c r="AD8" s="113"/>
      <c r="AE8" s="113"/>
      <c r="AF8" s="113"/>
      <c r="AG8" s="114"/>
      <c r="AH8" s="622"/>
      <c r="AI8" s="623"/>
      <c r="AJ8" s="623"/>
      <c r="AK8" s="623"/>
      <c r="AL8" s="623"/>
      <c r="AM8" s="623"/>
      <c r="AN8" s="623"/>
      <c r="AO8" s="623"/>
      <c r="AP8" s="623"/>
      <c r="AQ8" s="623"/>
      <c r="AR8" s="623"/>
      <c r="AS8" s="623"/>
      <c r="AT8" s="623"/>
      <c r="AU8" s="624"/>
      <c r="AV8" s="596"/>
      <c r="AW8" s="596"/>
      <c r="AX8" s="596"/>
      <c r="AY8" s="596"/>
    </row>
    <row r="9" spans="1:51" ht="30" customHeight="1" x14ac:dyDescent="0.3">
      <c r="A9" s="599" t="s">
        <v>396</v>
      </c>
      <c r="B9" s="600"/>
      <c r="C9" s="601"/>
      <c r="D9" s="640" t="s">
        <v>117</v>
      </c>
      <c r="E9" s="641"/>
      <c r="F9" s="641"/>
      <c r="G9" s="641"/>
      <c r="H9" s="641"/>
      <c r="I9" s="641"/>
      <c r="J9" s="641"/>
      <c r="K9" s="642"/>
      <c r="L9" s="642"/>
      <c r="M9" s="642"/>
      <c r="N9" s="642"/>
      <c r="O9" s="642"/>
      <c r="P9" s="642"/>
      <c r="Q9" s="642"/>
      <c r="R9" s="642"/>
      <c r="S9" s="642"/>
      <c r="T9" s="642"/>
      <c r="U9" s="642"/>
      <c r="V9" s="642"/>
      <c r="W9" s="642"/>
      <c r="X9" s="642"/>
      <c r="Y9" s="642"/>
      <c r="Z9" s="642"/>
      <c r="AA9" s="642"/>
      <c r="AB9" s="642"/>
      <c r="AC9" s="642"/>
      <c r="AD9" s="642"/>
      <c r="AE9" s="642"/>
      <c r="AF9" s="642"/>
      <c r="AG9" s="643"/>
      <c r="AH9" s="622"/>
      <c r="AI9" s="623"/>
      <c r="AJ9" s="623"/>
      <c r="AK9" s="623"/>
      <c r="AL9" s="623"/>
      <c r="AM9" s="623"/>
      <c r="AN9" s="623"/>
      <c r="AO9" s="623"/>
      <c r="AP9" s="623"/>
      <c r="AQ9" s="623"/>
      <c r="AR9" s="623"/>
      <c r="AS9" s="623"/>
      <c r="AT9" s="623"/>
      <c r="AU9" s="624"/>
      <c r="AV9" s="596"/>
      <c r="AW9" s="596"/>
      <c r="AX9" s="596"/>
      <c r="AY9" s="596"/>
    </row>
    <row r="10" spans="1:51" ht="15" customHeight="1" x14ac:dyDescent="0.3">
      <c r="A10" s="637" t="s">
        <v>503</v>
      </c>
      <c r="B10" s="638"/>
      <c r="C10" s="639"/>
      <c r="D10" s="644" t="s">
        <v>444</v>
      </c>
      <c r="E10" s="642"/>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3"/>
      <c r="AH10" s="625"/>
      <c r="AI10" s="626"/>
      <c r="AJ10" s="626"/>
      <c r="AK10" s="626"/>
      <c r="AL10" s="626"/>
      <c r="AM10" s="626"/>
      <c r="AN10" s="626"/>
      <c r="AO10" s="626"/>
      <c r="AP10" s="626"/>
      <c r="AQ10" s="626"/>
      <c r="AR10" s="626"/>
      <c r="AS10" s="626"/>
      <c r="AT10" s="626"/>
      <c r="AU10" s="627"/>
      <c r="AV10" s="596"/>
      <c r="AW10" s="596"/>
      <c r="AX10" s="596"/>
      <c r="AY10" s="596"/>
    </row>
    <row r="11" spans="1:51" ht="39.9" customHeight="1" x14ac:dyDescent="0.3">
      <c r="A11" s="614" t="s">
        <v>168</v>
      </c>
      <c r="B11" s="628"/>
      <c r="C11" s="628"/>
      <c r="D11" s="628"/>
      <c r="E11" s="628"/>
      <c r="F11" s="615"/>
      <c r="G11" s="614" t="s">
        <v>278</v>
      </c>
      <c r="H11" s="615"/>
      <c r="I11" s="595" t="s">
        <v>179</v>
      </c>
      <c r="J11" s="595" t="s">
        <v>279</v>
      </c>
      <c r="K11" s="595" t="s">
        <v>320</v>
      </c>
      <c r="L11" s="595" t="s">
        <v>360</v>
      </c>
      <c r="M11" s="595" t="s">
        <v>167</v>
      </c>
      <c r="N11" s="595" t="s">
        <v>182</v>
      </c>
      <c r="O11" s="614" t="s">
        <v>284</v>
      </c>
      <c r="P11" s="628"/>
      <c r="Q11" s="628"/>
      <c r="R11" s="628"/>
      <c r="S11" s="615"/>
      <c r="T11" s="595" t="s">
        <v>173</v>
      </c>
      <c r="U11" s="595" t="s">
        <v>285</v>
      </c>
      <c r="V11" s="602" t="s">
        <v>367</v>
      </c>
      <c r="W11" s="603"/>
      <c r="X11" s="603"/>
      <c r="Y11" s="603"/>
      <c r="Z11" s="603"/>
      <c r="AA11" s="603"/>
      <c r="AB11" s="603"/>
      <c r="AC11" s="603"/>
      <c r="AD11" s="603"/>
      <c r="AE11" s="603"/>
      <c r="AF11" s="603"/>
      <c r="AG11" s="604"/>
      <c r="AH11" s="602" t="s">
        <v>87</v>
      </c>
      <c r="AI11" s="603"/>
      <c r="AJ11" s="603"/>
      <c r="AK11" s="603"/>
      <c r="AL11" s="603"/>
      <c r="AM11" s="603"/>
      <c r="AN11" s="603"/>
      <c r="AO11" s="603"/>
      <c r="AP11" s="603"/>
      <c r="AQ11" s="603"/>
      <c r="AR11" s="603"/>
      <c r="AS11" s="604"/>
      <c r="AT11" s="614" t="s">
        <v>8</v>
      </c>
      <c r="AU11" s="615"/>
      <c r="AV11" s="596"/>
      <c r="AW11" s="596"/>
      <c r="AX11" s="596"/>
      <c r="AY11" s="596"/>
    </row>
    <row r="12" spans="1:51" ht="41.4" x14ac:dyDescent="0.3">
      <c r="A12" s="115" t="s">
        <v>169</v>
      </c>
      <c r="B12" s="115" t="s">
        <v>170</v>
      </c>
      <c r="C12" s="115" t="s">
        <v>171</v>
      </c>
      <c r="D12" s="115" t="s">
        <v>178</v>
      </c>
      <c r="E12" s="115" t="s">
        <v>185</v>
      </c>
      <c r="F12" s="115" t="s">
        <v>186</v>
      </c>
      <c r="G12" s="115" t="s">
        <v>277</v>
      </c>
      <c r="H12" s="115" t="s">
        <v>184</v>
      </c>
      <c r="I12" s="597"/>
      <c r="J12" s="597"/>
      <c r="K12" s="597"/>
      <c r="L12" s="597"/>
      <c r="M12" s="597"/>
      <c r="N12" s="597"/>
      <c r="O12" s="115">
        <v>2020</v>
      </c>
      <c r="P12" s="115">
        <v>2021</v>
      </c>
      <c r="Q12" s="115">
        <v>2022</v>
      </c>
      <c r="R12" s="115">
        <v>2023</v>
      </c>
      <c r="S12" s="115">
        <v>2024</v>
      </c>
      <c r="T12" s="597"/>
      <c r="U12" s="597"/>
      <c r="V12" s="120" t="s">
        <v>39</v>
      </c>
      <c r="W12" s="120" t="s">
        <v>40</v>
      </c>
      <c r="X12" s="120" t="s">
        <v>41</v>
      </c>
      <c r="Y12" s="120" t="s">
        <v>42</v>
      </c>
      <c r="Z12" s="120" t="s">
        <v>43</v>
      </c>
      <c r="AA12" s="120" t="s">
        <v>44</v>
      </c>
      <c r="AB12" s="120" t="s">
        <v>45</v>
      </c>
      <c r="AC12" s="120" t="s">
        <v>46</v>
      </c>
      <c r="AD12" s="120" t="s">
        <v>47</v>
      </c>
      <c r="AE12" s="120" t="s">
        <v>48</v>
      </c>
      <c r="AF12" s="120" t="s">
        <v>49</v>
      </c>
      <c r="AG12" s="120" t="s">
        <v>50</v>
      </c>
      <c r="AH12" s="120" t="s">
        <v>39</v>
      </c>
      <c r="AI12" s="120" t="s">
        <v>40</v>
      </c>
      <c r="AJ12" s="120" t="s">
        <v>41</v>
      </c>
      <c r="AK12" s="120" t="s">
        <v>42</v>
      </c>
      <c r="AL12" s="120" t="s">
        <v>43</v>
      </c>
      <c r="AM12" s="120" t="s">
        <v>44</v>
      </c>
      <c r="AN12" s="120" t="s">
        <v>45</v>
      </c>
      <c r="AO12" s="120" t="s">
        <v>46</v>
      </c>
      <c r="AP12" s="120" t="s">
        <v>47</v>
      </c>
      <c r="AQ12" s="120" t="s">
        <v>48</v>
      </c>
      <c r="AR12" s="120" t="s">
        <v>49</v>
      </c>
      <c r="AS12" s="120" t="s">
        <v>50</v>
      </c>
      <c r="AT12" s="115" t="s">
        <v>405</v>
      </c>
      <c r="AU12" s="171" t="s">
        <v>88</v>
      </c>
      <c r="AV12" s="597"/>
      <c r="AW12" s="597"/>
      <c r="AX12" s="597"/>
      <c r="AY12" s="597"/>
    </row>
    <row r="13" spans="1:51" s="192" customFormat="1" ht="409.6" x14ac:dyDescent="0.3">
      <c r="A13" s="117">
        <v>306</v>
      </c>
      <c r="B13" s="117"/>
      <c r="C13" s="117"/>
      <c r="D13" s="117"/>
      <c r="E13" s="117">
        <v>1</v>
      </c>
      <c r="F13" s="117"/>
      <c r="G13" s="125" t="s">
        <v>473</v>
      </c>
      <c r="H13" s="117"/>
      <c r="I13" s="117" t="s">
        <v>474</v>
      </c>
      <c r="J13" s="117" t="s">
        <v>242</v>
      </c>
      <c r="K13" s="117" t="s">
        <v>475</v>
      </c>
      <c r="L13" s="271">
        <v>4</v>
      </c>
      <c r="M13" s="117" t="s">
        <v>477</v>
      </c>
      <c r="N13" s="117" t="s">
        <v>478</v>
      </c>
      <c r="O13" s="271">
        <v>0.5</v>
      </c>
      <c r="P13" s="271">
        <v>1</v>
      </c>
      <c r="Q13" s="271">
        <v>1</v>
      </c>
      <c r="R13" s="271">
        <v>1</v>
      </c>
      <c r="S13" s="271">
        <v>0.5</v>
      </c>
      <c r="T13" s="118" t="s">
        <v>480</v>
      </c>
      <c r="U13" s="118" t="s">
        <v>481</v>
      </c>
      <c r="V13" s="274">
        <f>+'Metas PA proyecto (1)'!D34</f>
        <v>0.05</v>
      </c>
      <c r="W13" s="274">
        <f>+'Metas PA proyecto (1)'!E34</f>
        <v>0.05</v>
      </c>
      <c r="X13" s="274">
        <f>+'Metas PA proyecto (1)'!F34</f>
        <v>0.15</v>
      </c>
      <c r="Y13" s="274">
        <f>+'Metas PA proyecto (1)'!G34</f>
        <v>0.05</v>
      </c>
      <c r="Z13" s="274">
        <f>+'Metas PA proyecto (1)'!H34</f>
        <v>0.1</v>
      </c>
      <c r="AA13" s="274">
        <f>+'Metas PA proyecto (1)'!I34</f>
        <v>0.05</v>
      </c>
      <c r="AB13" s="274">
        <f>+'Metas PA proyecto (1)'!J34</f>
        <v>0.05</v>
      </c>
      <c r="AC13" s="274">
        <f>+'Metas PA proyecto (1)'!K34</f>
        <v>0.05</v>
      </c>
      <c r="AD13" s="274">
        <f>+'Metas PA proyecto (1)'!L34</f>
        <v>0.05</v>
      </c>
      <c r="AE13" s="274">
        <f>+'Metas PA proyecto (1)'!M34</f>
        <v>0.05</v>
      </c>
      <c r="AF13" s="274">
        <f>+'Metas PA proyecto (1)'!N34</f>
        <v>0.2</v>
      </c>
      <c r="AG13" s="274">
        <f>+'Metas PA proyecto (1)'!O34</f>
        <v>0.15</v>
      </c>
      <c r="AH13" s="274">
        <f>+'Metas PA proyecto (1)'!D35</f>
        <v>0.10372500000000001</v>
      </c>
      <c r="AI13" s="274">
        <f>+'Metas PA proyecto (1)'!E35</f>
        <v>2.62125E-2</v>
      </c>
      <c r="AJ13" s="274">
        <f>+'Metas PA proyecto (1)'!F35</f>
        <v>0</v>
      </c>
      <c r="AK13" s="274">
        <f>+'Metas PA proyecto (1)'!G35</f>
        <v>0</v>
      </c>
      <c r="AL13" s="274">
        <f>+'Metas PA proyecto (1)'!H35</f>
        <v>0</v>
      </c>
      <c r="AM13" s="274">
        <f>+'Metas PA proyecto (1)'!I35</f>
        <v>0</v>
      </c>
      <c r="AN13" s="274">
        <f>+'Metas PA proyecto (1)'!J35</f>
        <v>0</v>
      </c>
      <c r="AO13" s="274">
        <f>+'Metas PA proyecto (1)'!K35</f>
        <v>0</v>
      </c>
      <c r="AP13" s="274">
        <f>+'Metas PA proyecto (1)'!L35</f>
        <v>0</v>
      </c>
      <c r="AQ13" s="274">
        <f>+'Metas PA proyecto (1)'!M35</f>
        <v>0</v>
      </c>
      <c r="AR13" s="274">
        <f>+'Metas PA proyecto (1)'!N35</f>
        <v>0</v>
      </c>
      <c r="AS13" s="274">
        <f>+'Metas PA proyecto (1)'!O35</f>
        <v>0</v>
      </c>
      <c r="AT13" s="272">
        <f>+'Metas PA proyecto (1)'!P36</f>
        <v>0.12993750000000001</v>
      </c>
      <c r="AU13" s="269">
        <f>+AT13/R13</f>
        <v>0.12993750000000001</v>
      </c>
      <c r="AV13" s="270" t="s">
        <v>517</v>
      </c>
      <c r="AW13" s="344" t="s">
        <v>517</v>
      </c>
      <c r="AX13" s="270"/>
      <c r="AY13" s="119"/>
    </row>
    <row r="14" spans="1:51" s="192" customFormat="1" ht="358.8" x14ac:dyDescent="0.3">
      <c r="A14" s="117">
        <v>306</v>
      </c>
      <c r="B14" s="117"/>
      <c r="C14" s="117"/>
      <c r="D14" s="117">
        <v>38</v>
      </c>
      <c r="E14" s="117">
        <v>2</v>
      </c>
      <c r="F14" s="117"/>
      <c r="G14" s="125" t="s">
        <v>473</v>
      </c>
      <c r="H14" s="117"/>
      <c r="I14" s="126" t="s">
        <v>429</v>
      </c>
      <c r="J14" s="126" t="s">
        <v>141</v>
      </c>
      <c r="K14" s="126" t="s">
        <v>476</v>
      </c>
      <c r="L14" s="272">
        <v>80000000</v>
      </c>
      <c r="M14" s="126" t="s">
        <v>477</v>
      </c>
      <c r="N14" s="126" t="s">
        <v>479</v>
      </c>
      <c r="O14" s="272"/>
      <c r="P14" s="273">
        <v>25000000</v>
      </c>
      <c r="Q14" s="273">
        <v>30000000</v>
      </c>
      <c r="R14" s="281">
        <v>20000000</v>
      </c>
      <c r="S14" s="273">
        <v>5000000</v>
      </c>
      <c r="T14" s="117" t="s">
        <v>480</v>
      </c>
      <c r="U14" s="117" t="s">
        <v>493</v>
      </c>
      <c r="V14" s="274">
        <f>+'Metas PA proyecto (2)'!D34</f>
        <v>0.05</v>
      </c>
      <c r="W14" s="274">
        <f>+'Metas PA proyecto (2)'!E34</f>
        <v>0.05</v>
      </c>
      <c r="X14" s="274">
        <f>+'Metas PA proyecto (2)'!F34</f>
        <v>0.15</v>
      </c>
      <c r="Y14" s="274">
        <f>+'Metas PA proyecto (2)'!G34</f>
        <v>0.05</v>
      </c>
      <c r="Z14" s="274">
        <f>+'Metas PA proyecto (2)'!H34</f>
        <v>0.1</v>
      </c>
      <c r="AA14" s="274">
        <f>+'Metas PA proyecto (2)'!I34</f>
        <v>0.05</v>
      </c>
      <c r="AB14" s="274">
        <f>+'Metas PA proyecto (2)'!J34</f>
        <v>0.05</v>
      </c>
      <c r="AC14" s="274">
        <f>+'Metas PA proyecto (2)'!K34</f>
        <v>0.05</v>
      </c>
      <c r="AD14" s="274">
        <f>+'Metas PA proyecto (2)'!L34</f>
        <v>0.05</v>
      </c>
      <c r="AE14" s="274">
        <f>+'Metas PA proyecto (2)'!M34</f>
        <v>0.05</v>
      </c>
      <c r="AF14" s="274">
        <f>+'Metas PA proyecto (2)'!N34</f>
        <v>0.2</v>
      </c>
      <c r="AG14" s="274">
        <f>+'Metas PA proyecto (2)'!O34</f>
        <v>0.15</v>
      </c>
      <c r="AH14" s="274">
        <f>+'Metas PA proyecto (2)'!D35</f>
        <v>4.31881E-2</v>
      </c>
      <c r="AI14" s="274">
        <f>+'Metas PA proyecto (2)'!E35</f>
        <v>2.4050999999999999E-2</v>
      </c>
      <c r="AJ14" s="274">
        <f>+'Metas PA proyecto (2)'!F35</f>
        <v>0</v>
      </c>
      <c r="AK14" s="274">
        <f>+'Metas PA proyecto (2)'!G35</f>
        <v>0</v>
      </c>
      <c r="AL14" s="274">
        <f>+'Metas PA proyecto (2)'!H35</f>
        <v>0</v>
      </c>
      <c r="AM14" s="274">
        <f>+'Metas PA proyecto (2)'!I35</f>
        <v>0</v>
      </c>
      <c r="AN14" s="274">
        <f>+'Metas PA proyecto (2)'!J35</f>
        <v>0</v>
      </c>
      <c r="AO14" s="274">
        <f>+'Metas PA proyecto (2)'!K35</f>
        <v>0</v>
      </c>
      <c r="AP14" s="274">
        <f>+'Metas PA proyecto (2)'!L35</f>
        <v>0</v>
      </c>
      <c r="AQ14" s="274">
        <f>+'Metas PA proyecto (2)'!M35</f>
        <v>0</v>
      </c>
      <c r="AR14" s="274">
        <f>+'Metas PA proyecto (2)'!N35</f>
        <v>0</v>
      </c>
      <c r="AS14" s="274">
        <f>+'Metas PA proyecto (2)'!O35</f>
        <v>0</v>
      </c>
      <c r="AT14" s="272">
        <f>+'Metas PA proyecto (2)'!P36</f>
        <v>1344782</v>
      </c>
      <c r="AU14" s="269">
        <f t="shared" ref="AU14" si="0">+AT14/R14</f>
        <v>6.7239099999999996E-2</v>
      </c>
      <c r="AV14" s="269" t="s">
        <v>518</v>
      </c>
      <c r="AW14" s="269" t="s">
        <v>519</v>
      </c>
      <c r="AX14" s="269"/>
      <c r="AY14" s="126"/>
    </row>
    <row r="15" spans="1:51" s="192" customFormat="1" ht="372.6" x14ac:dyDescent="0.3">
      <c r="A15" s="117"/>
      <c r="B15" s="117"/>
      <c r="C15" s="117"/>
      <c r="E15" s="117">
        <v>1.1000000000000001</v>
      </c>
      <c r="F15" s="117"/>
      <c r="G15" s="125" t="s">
        <v>473</v>
      </c>
      <c r="H15" s="117"/>
      <c r="I15" s="126" t="s">
        <v>423</v>
      </c>
      <c r="J15" s="126" t="s">
        <v>430</v>
      </c>
      <c r="K15" s="126" t="s">
        <v>476</v>
      </c>
      <c r="L15" s="272">
        <v>16</v>
      </c>
      <c r="M15" s="117" t="s">
        <v>477</v>
      </c>
      <c r="N15" s="126" t="s">
        <v>484</v>
      </c>
      <c r="O15" s="126"/>
      <c r="P15" s="274"/>
      <c r="Q15" s="126"/>
      <c r="R15" s="272">
        <v>16</v>
      </c>
      <c r="S15" s="126"/>
      <c r="T15" s="117" t="s">
        <v>480</v>
      </c>
      <c r="U15" s="117"/>
      <c r="V15" s="274">
        <f>+'Metas PA proyecto (1)'!D39</f>
        <v>1</v>
      </c>
      <c r="W15" s="274">
        <f>+'Metas PA proyecto (1)'!E39</f>
        <v>0</v>
      </c>
      <c r="X15" s="274">
        <f>+'Metas PA proyecto (1)'!F39</f>
        <v>0</v>
      </c>
      <c r="Y15" s="274">
        <f>+'Metas PA proyecto (1)'!G39</f>
        <v>0</v>
      </c>
      <c r="Z15" s="274">
        <f>+'Metas PA proyecto (1)'!H39</f>
        <v>0</v>
      </c>
      <c r="AA15" s="274">
        <f>+'Metas PA proyecto (1)'!I39</f>
        <v>0</v>
      </c>
      <c r="AB15" s="274">
        <f>+'Metas PA proyecto (1)'!J39</f>
        <v>0</v>
      </c>
      <c r="AC15" s="274">
        <f>+'Metas PA proyecto (1)'!K39</f>
        <v>0</v>
      </c>
      <c r="AD15" s="274">
        <f>+'Metas PA proyecto (1)'!L39</f>
        <v>0</v>
      </c>
      <c r="AE15" s="274">
        <f>+'Metas PA proyecto (1)'!M39</f>
        <v>0</v>
      </c>
      <c r="AF15" s="274">
        <f>+'Metas PA proyecto (1)'!N39</f>
        <v>0</v>
      </c>
      <c r="AG15" s="274">
        <f>+'Metas PA proyecto (1)'!O39</f>
        <v>0</v>
      </c>
      <c r="AH15" s="274">
        <f>+'Metas PA proyecto (1)'!D40</f>
        <v>1</v>
      </c>
      <c r="AI15" s="274">
        <f>+'Metas PA proyecto (1)'!E40</f>
        <v>0.125</v>
      </c>
      <c r="AJ15" s="274">
        <f>+'Metas PA proyecto (1)'!F40</f>
        <v>0</v>
      </c>
      <c r="AK15" s="274">
        <f>+'Metas PA proyecto (1)'!G40</f>
        <v>0</v>
      </c>
      <c r="AL15" s="274">
        <f>+'Metas PA proyecto (1)'!H40</f>
        <v>0</v>
      </c>
      <c r="AM15" s="274">
        <f>+'Metas PA proyecto (1)'!I40</f>
        <v>0</v>
      </c>
      <c r="AN15" s="274">
        <f>+'Metas PA proyecto (1)'!J40</f>
        <v>0</v>
      </c>
      <c r="AO15" s="274">
        <f>+'Metas PA proyecto (1)'!K40</f>
        <v>0</v>
      </c>
      <c r="AP15" s="274">
        <f>+'Metas PA proyecto (1)'!L40</f>
        <v>0</v>
      </c>
      <c r="AQ15" s="274">
        <f>+'Metas PA proyecto (1)'!M40</f>
        <v>0</v>
      </c>
      <c r="AR15" s="274">
        <f>+'Metas PA proyecto (1)'!N40</f>
        <v>0</v>
      </c>
      <c r="AS15" s="274">
        <f>+'Metas PA proyecto (1)'!O40</f>
        <v>0</v>
      </c>
      <c r="AT15" s="272">
        <f>+'Metas PA proyecto (1)'!P41</f>
        <v>18</v>
      </c>
      <c r="AU15" s="269">
        <f t="shared" ref="AU15:AU24" si="1">+AT15/R15</f>
        <v>1.125</v>
      </c>
      <c r="AV15" s="269" t="s">
        <v>516</v>
      </c>
      <c r="AW15" s="269" t="s">
        <v>516</v>
      </c>
      <c r="AX15" s="269"/>
      <c r="AY15" s="126"/>
    </row>
    <row r="16" spans="1:51" s="192" customFormat="1" ht="386.4" x14ac:dyDescent="0.3">
      <c r="A16" s="117"/>
      <c r="B16" s="117"/>
      <c r="C16" s="117"/>
      <c r="D16" s="117"/>
      <c r="E16" s="117">
        <v>1.2</v>
      </c>
      <c r="F16" s="117"/>
      <c r="G16" s="125" t="s">
        <v>473</v>
      </c>
      <c r="H16" s="117"/>
      <c r="I16" s="126" t="s">
        <v>424</v>
      </c>
      <c r="J16" s="126" t="s">
        <v>442</v>
      </c>
      <c r="K16" s="126" t="s">
        <v>482</v>
      </c>
      <c r="L16" s="269">
        <v>1</v>
      </c>
      <c r="M16" s="117" t="s">
        <v>483</v>
      </c>
      <c r="N16" s="126" t="s">
        <v>442</v>
      </c>
      <c r="O16" s="126"/>
      <c r="P16" s="126"/>
      <c r="Q16" s="126"/>
      <c r="R16" s="269">
        <v>1</v>
      </c>
      <c r="S16" s="126"/>
      <c r="T16" s="117" t="s">
        <v>480</v>
      </c>
      <c r="U16" s="117"/>
      <c r="V16" s="274">
        <f>+'Metas PA proyecto (1)'!D43</f>
        <v>0</v>
      </c>
      <c r="W16" s="274">
        <f>+'Metas PA proyecto (1)'!E43</f>
        <v>0.05</v>
      </c>
      <c r="X16" s="274">
        <f>+'Metas PA proyecto (1)'!F43</f>
        <v>0.25</v>
      </c>
      <c r="Y16" s="274">
        <f>+'Metas PA proyecto (1)'!G43</f>
        <v>0.05</v>
      </c>
      <c r="Z16" s="274">
        <f>+'Metas PA proyecto (1)'!H43</f>
        <v>0.05</v>
      </c>
      <c r="AA16" s="274">
        <f>+'Metas PA proyecto (1)'!I43</f>
        <v>0.05</v>
      </c>
      <c r="AB16" s="274">
        <f>+'Metas PA proyecto (1)'!J43</f>
        <v>0.05</v>
      </c>
      <c r="AC16" s="274">
        <f>+'Metas PA proyecto (1)'!K43</f>
        <v>0.05</v>
      </c>
      <c r="AD16" s="274">
        <f>+'Metas PA proyecto (1)'!L43</f>
        <v>0.05</v>
      </c>
      <c r="AE16" s="274">
        <f>+'Metas PA proyecto (1)'!M43</f>
        <v>0.05</v>
      </c>
      <c r="AF16" s="274">
        <f>+'Metas PA proyecto (1)'!N43</f>
        <v>0.25</v>
      </c>
      <c r="AG16" s="274">
        <f>+'Metas PA proyecto (1)'!O43</f>
        <v>0.1</v>
      </c>
      <c r="AH16" s="274">
        <f>+'Metas PA proyecto (1)'!D44</f>
        <v>1.4999999999999999E-2</v>
      </c>
      <c r="AI16" s="274">
        <f>+'Metas PA proyecto (1)'!E44</f>
        <v>0.12920000000000001</v>
      </c>
      <c r="AJ16" s="274">
        <f>+'Metas PA proyecto (1)'!F44</f>
        <v>0</v>
      </c>
      <c r="AK16" s="274">
        <f>+'Metas PA proyecto (1)'!G44</f>
        <v>0</v>
      </c>
      <c r="AL16" s="274">
        <f>+'Metas PA proyecto (1)'!H44</f>
        <v>0</v>
      </c>
      <c r="AM16" s="274">
        <f>+'Metas PA proyecto (1)'!I44</f>
        <v>0</v>
      </c>
      <c r="AN16" s="274">
        <f>+'Metas PA proyecto (1)'!J44</f>
        <v>0</v>
      </c>
      <c r="AO16" s="274">
        <f>+'Metas PA proyecto (1)'!K44</f>
        <v>0</v>
      </c>
      <c r="AP16" s="274">
        <f>+'Metas PA proyecto (1)'!L44</f>
        <v>0</v>
      </c>
      <c r="AQ16" s="274">
        <f>+'Metas PA proyecto (1)'!M44</f>
        <v>0</v>
      </c>
      <c r="AR16" s="274">
        <f>+'Metas PA proyecto (1)'!N44</f>
        <v>0</v>
      </c>
      <c r="AS16" s="274">
        <f>+'Metas PA proyecto (1)'!O44</f>
        <v>0</v>
      </c>
      <c r="AT16" s="269">
        <f>+'Metas PA proyecto (1)'!P44</f>
        <v>0.14419999999999999</v>
      </c>
      <c r="AU16" s="269">
        <f t="shared" si="1"/>
        <v>0.14419999999999999</v>
      </c>
      <c r="AV16" s="269" t="s">
        <v>514</v>
      </c>
      <c r="AW16" s="269" t="s">
        <v>514</v>
      </c>
      <c r="AX16" s="269"/>
      <c r="AY16" s="126"/>
    </row>
    <row r="17" spans="1:51" s="192" customFormat="1" ht="151.80000000000001" x14ac:dyDescent="0.3">
      <c r="A17" s="117"/>
      <c r="B17" s="117"/>
      <c r="C17" s="117"/>
      <c r="D17" s="117"/>
      <c r="E17" s="117">
        <v>1.3</v>
      </c>
      <c r="F17" s="117"/>
      <c r="G17" s="125" t="s">
        <v>473</v>
      </c>
      <c r="H17" s="117"/>
      <c r="I17" s="126" t="s">
        <v>425</v>
      </c>
      <c r="J17" s="126" t="s">
        <v>441</v>
      </c>
      <c r="K17" s="126" t="s">
        <v>476</v>
      </c>
      <c r="L17" s="272">
        <v>4000</v>
      </c>
      <c r="M17" s="117" t="s">
        <v>477</v>
      </c>
      <c r="N17" s="126" t="s">
        <v>485</v>
      </c>
      <c r="O17" s="126"/>
      <c r="P17" s="126"/>
      <c r="Q17" s="126"/>
      <c r="R17" s="272">
        <v>4000</v>
      </c>
      <c r="S17" s="126"/>
      <c r="T17" s="117" t="s">
        <v>480</v>
      </c>
      <c r="U17" s="117"/>
      <c r="V17" s="274">
        <f>+'Metas PA proyecto (1)'!D47</f>
        <v>0.05</v>
      </c>
      <c r="W17" s="274">
        <f>+'Metas PA proyecto (1)'!E47</f>
        <v>0.05</v>
      </c>
      <c r="X17" s="274">
        <f>+'Metas PA proyecto (1)'!F47</f>
        <v>0.15</v>
      </c>
      <c r="Y17" s="274">
        <f>+'Metas PA proyecto (1)'!G47</f>
        <v>0.05</v>
      </c>
      <c r="Z17" s="274">
        <f>+'Metas PA proyecto (1)'!H47</f>
        <v>0.1</v>
      </c>
      <c r="AA17" s="274">
        <f>+'Metas PA proyecto (1)'!I47</f>
        <v>0.05</v>
      </c>
      <c r="AB17" s="274">
        <f>+'Metas PA proyecto (1)'!J47</f>
        <v>0.05</v>
      </c>
      <c r="AC17" s="274">
        <f>+'Metas PA proyecto (1)'!K47</f>
        <v>0.05</v>
      </c>
      <c r="AD17" s="274">
        <f>+'Metas PA proyecto (1)'!L47</f>
        <v>0.05</v>
      </c>
      <c r="AE17" s="274">
        <f>+'Metas PA proyecto (1)'!M47</f>
        <v>0.05</v>
      </c>
      <c r="AF17" s="274">
        <f>+'Metas PA proyecto (1)'!N47</f>
        <v>0.2</v>
      </c>
      <c r="AG17" s="274">
        <f>+'Metas PA proyecto (1)'!O47</f>
        <v>0.15</v>
      </c>
      <c r="AH17" s="274">
        <f>+'Metas PA proyecto (1)'!D48</f>
        <v>4.4999999999999997E-3</v>
      </c>
      <c r="AI17" s="274">
        <f>+'Metas PA proyecto (1)'!E48</f>
        <v>8.5250000000000006E-2</v>
      </c>
      <c r="AJ17" s="274">
        <f>+'Metas PA proyecto (1)'!F48</f>
        <v>0</v>
      </c>
      <c r="AK17" s="274">
        <f>+'Metas PA proyecto (1)'!G48</f>
        <v>0</v>
      </c>
      <c r="AL17" s="274">
        <f>+'Metas PA proyecto (1)'!H48</f>
        <v>0</v>
      </c>
      <c r="AM17" s="274">
        <f>+'Metas PA proyecto (1)'!I48</f>
        <v>0</v>
      </c>
      <c r="AN17" s="274">
        <f>+'Metas PA proyecto (1)'!J48</f>
        <v>0</v>
      </c>
      <c r="AO17" s="274">
        <f>+'Metas PA proyecto (1)'!K48</f>
        <v>0</v>
      </c>
      <c r="AP17" s="274">
        <f>+'Metas PA proyecto (1)'!L48</f>
        <v>0</v>
      </c>
      <c r="AQ17" s="274">
        <f>+'Metas PA proyecto (1)'!M48</f>
        <v>0</v>
      </c>
      <c r="AR17" s="274">
        <f>+'Metas PA proyecto (1)'!N48</f>
        <v>0</v>
      </c>
      <c r="AS17" s="274">
        <f>+'Metas PA proyecto (1)'!O48</f>
        <v>0</v>
      </c>
      <c r="AT17" s="272">
        <f>+'Metas PA proyecto (1)'!P49</f>
        <v>359</v>
      </c>
      <c r="AU17" s="269">
        <f t="shared" si="1"/>
        <v>8.9749999999999996E-2</v>
      </c>
      <c r="AV17" s="269" t="s">
        <v>513</v>
      </c>
      <c r="AW17" s="269" t="s">
        <v>513</v>
      </c>
      <c r="AX17" s="269"/>
      <c r="AY17" s="126"/>
    </row>
    <row r="18" spans="1:51" s="192" customFormat="1" ht="179.4" x14ac:dyDescent="0.3">
      <c r="A18" s="117"/>
      <c r="B18" s="117"/>
      <c r="C18" s="117"/>
      <c r="D18" s="117"/>
      <c r="E18" s="117">
        <v>1.4</v>
      </c>
      <c r="F18" s="117"/>
      <c r="G18" s="125" t="s">
        <v>473</v>
      </c>
      <c r="H18" s="117"/>
      <c r="I18" s="126" t="s">
        <v>426</v>
      </c>
      <c r="J18" s="126" t="s">
        <v>443</v>
      </c>
      <c r="K18" s="126" t="s">
        <v>476</v>
      </c>
      <c r="L18" s="272">
        <v>5000</v>
      </c>
      <c r="M18" s="117" t="s">
        <v>477</v>
      </c>
      <c r="N18" s="126" t="s">
        <v>486</v>
      </c>
      <c r="O18" s="126"/>
      <c r="P18" s="126"/>
      <c r="Q18" s="126"/>
      <c r="R18" s="272">
        <v>5000</v>
      </c>
      <c r="S18" s="126"/>
      <c r="T18" s="117" t="s">
        <v>480</v>
      </c>
      <c r="U18" s="117"/>
      <c r="V18" s="274">
        <f>+'Metas PA proyecto (1)'!D51</f>
        <v>0.05</v>
      </c>
      <c r="W18" s="274">
        <f>+'Metas PA proyecto (1)'!E51</f>
        <v>0.05</v>
      </c>
      <c r="X18" s="274">
        <f>+'Metas PA proyecto (1)'!F51</f>
        <v>0.15</v>
      </c>
      <c r="Y18" s="274">
        <f>+'Metas PA proyecto (1)'!G51</f>
        <v>0.05</v>
      </c>
      <c r="Z18" s="274">
        <f>+'Metas PA proyecto (1)'!H51</f>
        <v>0.1</v>
      </c>
      <c r="AA18" s="274">
        <f>+'Metas PA proyecto (1)'!I51</f>
        <v>0.05</v>
      </c>
      <c r="AB18" s="274">
        <f>+'Metas PA proyecto (1)'!J51</f>
        <v>0.05</v>
      </c>
      <c r="AC18" s="274">
        <f>+'Metas PA proyecto (1)'!K51</f>
        <v>0.05</v>
      </c>
      <c r="AD18" s="274">
        <f>+'Metas PA proyecto (1)'!L51</f>
        <v>0.05</v>
      </c>
      <c r="AE18" s="274">
        <f>+'Metas PA proyecto (1)'!M51</f>
        <v>0.05</v>
      </c>
      <c r="AF18" s="274">
        <f>+'Metas PA proyecto (1)'!N51</f>
        <v>0.2</v>
      </c>
      <c r="AG18" s="274">
        <f>+'Metas PA proyecto (1)'!O51</f>
        <v>0.15</v>
      </c>
      <c r="AH18" s="274">
        <f>+'Metas PA proyecto (1)'!D52</f>
        <v>5.5E-2</v>
      </c>
      <c r="AI18" s="274">
        <f>+'Metas PA proyecto (1)'!E52</f>
        <v>5.9799999999999999E-2</v>
      </c>
      <c r="AJ18" s="274">
        <f>+'Metas PA proyecto (1)'!F52</f>
        <v>0</v>
      </c>
      <c r="AK18" s="274">
        <f>+'Metas PA proyecto (1)'!G52</f>
        <v>0</v>
      </c>
      <c r="AL18" s="274">
        <f>+'Metas PA proyecto (1)'!H52</f>
        <v>0</v>
      </c>
      <c r="AM18" s="274">
        <f>+'Metas PA proyecto (1)'!I52</f>
        <v>0</v>
      </c>
      <c r="AN18" s="274">
        <f>+'Metas PA proyecto (1)'!J52</f>
        <v>0</v>
      </c>
      <c r="AO18" s="274">
        <f>+'Metas PA proyecto (1)'!K52</f>
        <v>0</v>
      </c>
      <c r="AP18" s="274">
        <f>+'Metas PA proyecto (1)'!L52</f>
        <v>0</v>
      </c>
      <c r="AQ18" s="274">
        <f>+'Metas PA proyecto (1)'!M52</f>
        <v>0</v>
      </c>
      <c r="AR18" s="274">
        <f>+'Metas PA proyecto (1)'!N52</f>
        <v>0</v>
      </c>
      <c r="AS18" s="274">
        <f>+'Metas PA proyecto (1)'!O52</f>
        <v>0</v>
      </c>
      <c r="AT18" s="272">
        <f>+'Metas PA proyecto (1)'!P53</f>
        <v>574</v>
      </c>
      <c r="AU18" s="269">
        <f t="shared" si="1"/>
        <v>0.1148</v>
      </c>
      <c r="AV18" s="269" t="s">
        <v>521</v>
      </c>
      <c r="AW18" s="269" t="s">
        <v>521</v>
      </c>
      <c r="AX18" s="269"/>
      <c r="AY18" s="126"/>
    </row>
    <row r="19" spans="1:51" s="192" customFormat="1" ht="409.6" x14ac:dyDescent="0.3">
      <c r="A19" s="117"/>
      <c r="B19" s="117"/>
      <c r="C19" s="117"/>
      <c r="D19" s="117"/>
      <c r="E19" s="117">
        <v>2.1</v>
      </c>
      <c r="F19" s="117"/>
      <c r="G19" s="125" t="s">
        <v>473</v>
      </c>
      <c r="H19" s="117"/>
      <c r="I19" s="126" t="s">
        <v>427</v>
      </c>
      <c r="J19" s="126" t="s">
        <v>430</v>
      </c>
      <c r="K19" s="126" t="s">
        <v>476</v>
      </c>
      <c r="L19" s="272">
        <v>9</v>
      </c>
      <c r="M19" s="117" t="s">
        <v>477</v>
      </c>
      <c r="N19" s="126" t="s">
        <v>487</v>
      </c>
      <c r="O19" s="126"/>
      <c r="P19" s="126"/>
      <c r="Q19" s="126"/>
      <c r="R19" s="272">
        <v>9</v>
      </c>
      <c r="S19" s="126"/>
      <c r="T19" s="117" t="s">
        <v>480</v>
      </c>
      <c r="U19" s="117"/>
      <c r="V19" s="274">
        <f>+'Metas PA proyecto (2)'!D39</f>
        <v>1</v>
      </c>
      <c r="W19" s="274">
        <f>+'Metas PA proyecto (2)'!E39</f>
        <v>0</v>
      </c>
      <c r="X19" s="274">
        <f>+'Metas PA proyecto (2)'!F39</f>
        <v>0</v>
      </c>
      <c r="Y19" s="274">
        <f>+'Metas PA proyecto (2)'!G39</f>
        <v>0</v>
      </c>
      <c r="Z19" s="274">
        <f>+'Metas PA proyecto (2)'!H39</f>
        <v>0</v>
      </c>
      <c r="AA19" s="274">
        <f>+'Metas PA proyecto (2)'!I39</f>
        <v>0</v>
      </c>
      <c r="AB19" s="274">
        <f>+'Metas PA proyecto (2)'!J39</f>
        <v>0</v>
      </c>
      <c r="AC19" s="274">
        <f>+'Metas PA proyecto (2)'!K39</f>
        <v>0</v>
      </c>
      <c r="AD19" s="274">
        <f>+'Metas PA proyecto (2)'!L39</f>
        <v>0</v>
      </c>
      <c r="AE19" s="274">
        <f>+'Metas PA proyecto (2)'!M39</f>
        <v>0</v>
      </c>
      <c r="AF19" s="274">
        <f>+'Metas PA proyecto (2)'!N39</f>
        <v>0</v>
      </c>
      <c r="AG19" s="274">
        <f>+'Metas PA proyecto (2)'!O39</f>
        <v>0</v>
      </c>
      <c r="AH19" s="274">
        <f>+'Metas PA proyecto (2)'!D40</f>
        <v>0.66666666666666663</v>
      </c>
      <c r="AI19" s="274">
        <f>+'Metas PA proyecto (2)'!E40</f>
        <v>0</v>
      </c>
      <c r="AJ19" s="274">
        <f>+'Metas PA proyecto (2)'!F40</f>
        <v>0</v>
      </c>
      <c r="AK19" s="274">
        <f>+'Metas PA proyecto (2)'!G40</f>
        <v>0</v>
      </c>
      <c r="AL19" s="274">
        <f>+'Metas PA proyecto (2)'!H40</f>
        <v>0</v>
      </c>
      <c r="AM19" s="274">
        <f>+'Metas PA proyecto (2)'!I40</f>
        <v>0</v>
      </c>
      <c r="AN19" s="274">
        <f>+'Metas PA proyecto (2)'!J40</f>
        <v>0</v>
      </c>
      <c r="AO19" s="274">
        <f>+'Metas PA proyecto (2)'!K40</f>
        <v>0</v>
      </c>
      <c r="AP19" s="274">
        <f>+'Metas PA proyecto (2)'!L40</f>
        <v>0</v>
      </c>
      <c r="AQ19" s="274">
        <f>+'Metas PA proyecto (2)'!M40</f>
        <v>0</v>
      </c>
      <c r="AR19" s="274">
        <f>+'Metas PA proyecto (2)'!N40</f>
        <v>0</v>
      </c>
      <c r="AS19" s="274">
        <f>+'Metas PA proyecto (2)'!O40</f>
        <v>0</v>
      </c>
      <c r="AT19" s="272">
        <f>+'Metas PA proyecto (2)'!P41</f>
        <v>6</v>
      </c>
      <c r="AU19" s="269">
        <f t="shared" si="1"/>
        <v>0.66666666666666663</v>
      </c>
      <c r="AV19" s="269" t="s">
        <v>495</v>
      </c>
      <c r="AW19" s="269" t="s">
        <v>495</v>
      </c>
      <c r="AX19" s="269"/>
      <c r="AY19" s="126"/>
    </row>
    <row r="20" spans="1:51" s="192" customFormat="1" ht="289.8" x14ac:dyDescent="0.3">
      <c r="A20" s="117"/>
      <c r="B20" s="117"/>
      <c r="C20" s="117"/>
      <c r="D20" s="117"/>
      <c r="E20" s="117">
        <v>2.2000000000000002</v>
      </c>
      <c r="F20" s="117"/>
      <c r="G20" s="125" t="s">
        <v>473</v>
      </c>
      <c r="H20" s="117"/>
      <c r="I20" s="126" t="s">
        <v>428</v>
      </c>
      <c r="J20" s="126" t="s">
        <v>431</v>
      </c>
      <c r="K20" s="126" t="s">
        <v>476</v>
      </c>
      <c r="L20" s="272">
        <v>1</v>
      </c>
      <c r="M20" s="117" t="s">
        <v>477</v>
      </c>
      <c r="N20" s="126" t="s">
        <v>488</v>
      </c>
      <c r="O20" s="126"/>
      <c r="P20" s="126"/>
      <c r="Q20" s="126"/>
      <c r="R20" s="272">
        <v>1</v>
      </c>
      <c r="S20" s="126"/>
      <c r="T20" s="117" t="s">
        <v>480</v>
      </c>
      <c r="U20" s="117"/>
      <c r="V20" s="274">
        <f>+'Metas PA proyecto (2)'!D43</f>
        <v>0</v>
      </c>
      <c r="W20" s="274">
        <f>+'Metas PA proyecto (2)'!E43</f>
        <v>0</v>
      </c>
      <c r="X20" s="274">
        <f>+'Metas PA proyecto (2)'!F43</f>
        <v>0</v>
      </c>
      <c r="Y20" s="274">
        <f>+'Metas PA proyecto (2)'!G43</f>
        <v>1</v>
      </c>
      <c r="Z20" s="274">
        <f>+'Metas PA proyecto (2)'!H43</f>
        <v>0</v>
      </c>
      <c r="AA20" s="274">
        <f>+'Metas PA proyecto (2)'!I43</f>
        <v>0</v>
      </c>
      <c r="AB20" s="274">
        <f>+'Metas PA proyecto (2)'!J43</f>
        <v>0</v>
      </c>
      <c r="AC20" s="274">
        <f>+'Metas PA proyecto (2)'!K43</f>
        <v>0</v>
      </c>
      <c r="AD20" s="274">
        <f>+'Metas PA proyecto (2)'!L43</f>
        <v>0</v>
      </c>
      <c r="AE20" s="274">
        <f>+'Metas PA proyecto (2)'!M43</f>
        <v>0</v>
      </c>
      <c r="AF20" s="274">
        <f>+'Metas PA proyecto (2)'!N43</f>
        <v>0</v>
      </c>
      <c r="AG20" s="274">
        <f>+'Metas PA proyecto (2)'!O43</f>
        <v>0</v>
      </c>
      <c r="AH20" s="274">
        <f>+'Metas PA proyecto (2)'!D44</f>
        <v>0</v>
      </c>
      <c r="AI20" s="274">
        <f>+'Metas PA proyecto (2)'!E44</f>
        <v>0</v>
      </c>
      <c r="AJ20" s="274">
        <f>+'Metas PA proyecto (2)'!F44</f>
        <v>0</v>
      </c>
      <c r="AK20" s="274">
        <f>+'Metas PA proyecto (2)'!G44</f>
        <v>0</v>
      </c>
      <c r="AL20" s="274">
        <f>+'Metas PA proyecto (2)'!H44</f>
        <v>0</v>
      </c>
      <c r="AM20" s="274">
        <f>+'Metas PA proyecto (2)'!I44</f>
        <v>0</v>
      </c>
      <c r="AN20" s="274">
        <f>+'Metas PA proyecto (2)'!J44</f>
        <v>0</v>
      </c>
      <c r="AO20" s="274">
        <f>+'Metas PA proyecto (2)'!K44</f>
        <v>0</v>
      </c>
      <c r="AP20" s="274">
        <f>+'Metas PA proyecto (2)'!L44</f>
        <v>0</v>
      </c>
      <c r="AQ20" s="274">
        <f>+'Metas PA proyecto (2)'!M44</f>
        <v>0</v>
      </c>
      <c r="AR20" s="274">
        <f>+'Metas PA proyecto (2)'!N44</f>
        <v>0</v>
      </c>
      <c r="AS20" s="274">
        <f>+'Metas PA proyecto (2)'!O44</f>
        <v>0</v>
      </c>
      <c r="AT20" s="272">
        <f>+'Metas PA proyecto (2)'!P45</f>
        <v>0</v>
      </c>
      <c r="AU20" s="269">
        <f t="shared" si="1"/>
        <v>0</v>
      </c>
      <c r="AV20" s="269" t="s">
        <v>510</v>
      </c>
      <c r="AW20" s="269" t="s">
        <v>510</v>
      </c>
      <c r="AX20" s="269"/>
      <c r="AY20" s="126"/>
    </row>
    <row r="21" spans="1:51" s="192" customFormat="1" ht="372.6" x14ac:dyDescent="0.3">
      <c r="A21" s="117"/>
      <c r="B21" s="117"/>
      <c r="C21" s="117"/>
      <c r="D21" s="117"/>
      <c r="E21" s="117">
        <v>2.2999999999999998</v>
      </c>
      <c r="F21" s="117"/>
      <c r="G21" s="125" t="s">
        <v>473</v>
      </c>
      <c r="H21" s="117"/>
      <c r="I21" s="126" t="s">
        <v>437</v>
      </c>
      <c r="J21" s="126" t="s">
        <v>432</v>
      </c>
      <c r="K21" s="126" t="s">
        <v>476</v>
      </c>
      <c r="L21" s="272">
        <v>6000000</v>
      </c>
      <c r="M21" s="117" t="s">
        <v>477</v>
      </c>
      <c r="N21" s="126" t="s">
        <v>489</v>
      </c>
      <c r="O21" s="126"/>
      <c r="P21" s="126"/>
      <c r="Q21" s="126"/>
      <c r="R21" s="272">
        <v>6000000</v>
      </c>
      <c r="S21" s="126"/>
      <c r="T21" s="117" t="s">
        <v>480</v>
      </c>
      <c r="U21" s="117"/>
      <c r="V21" s="274">
        <f>+'Metas PA proyecto (2)'!D47</f>
        <v>0</v>
      </c>
      <c r="W21" s="274">
        <f>+'Metas PA proyecto (2)'!E47</f>
        <v>8.3299999999999999E-2</v>
      </c>
      <c r="X21" s="274">
        <f>+'Metas PA proyecto (2)'!F47</f>
        <v>8.3299999999999999E-2</v>
      </c>
      <c r="Y21" s="274">
        <f>+'Metas PA proyecto (2)'!G47</f>
        <v>8.3299999999999999E-2</v>
      </c>
      <c r="Z21" s="274">
        <f>+'Metas PA proyecto (2)'!H47</f>
        <v>8.3299999999999999E-2</v>
      </c>
      <c r="AA21" s="274">
        <f>+'Metas PA proyecto (2)'!I47</f>
        <v>8.3299999999999999E-2</v>
      </c>
      <c r="AB21" s="274">
        <f>+'Metas PA proyecto (2)'!J47</f>
        <v>8.3299999999999999E-2</v>
      </c>
      <c r="AC21" s="274">
        <f>+'Metas PA proyecto (2)'!K47</f>
        <v>8.3299999999999999E-2</v>
      </c>
      <c r="AD21" s="274">
        <f>+'Metas PA proyecto (2)'!L47</f>
        <v>8.3299999999999999E-2</v>
      </c>
      <c r="AE21" s="274">
        <f>+'Metas PA proyecto (2)'!M47</f>
        <v>8.3299999999999999E-2</v>
      </c>
      <c r="AF21" s="274">
        <f>+'Metas PA proyecto (2)'!N47</f>
        <v>0.15</v>
      </c>
      <c r="AG21" s="274">
        <f>+'Metas PA proyecto (2)'!O47</f>
        <v>0.1</v>
      </c>
      <c r="AH21" s="274">
        <f>+'Metas PA proyecto (2)'!D48</f>
        <v>0.13269600000000001</v>
      </c>
      <c r="AI21" s="274">
        <f>+'Metas PA proyecto (2)'!E48</f>
        <v>6.7120666666666662E-2</v>
      </c>
      <c r="AJ21" s="274">
        <f>+'Metas PA proyecto (2)'!F48</f>
        <v>0</v>
      </c>
      <c r="AK21" s="274">
        <f>+'Metas PA proyecto (2)'!G48</f>
        <v>0</v>
      </c>
      <c r="AL21" s="274">
        <f>+'Metas PA proyecto (2)'!H48</f>
        <v>0</v>
      </c>
      <c r="AM21" s="274">
        <f>+'Metas PA proyecto (2)'!I48</f>
        <v>0</v>
      </c>
      <c r="AN21" s="274">
        <f>+'Metas PA proyecto (2)'!J48</f>
        <v>0</v>
      </c>
      <c r="AO21" s="274">
        <f>+'Metas PA proyecto (2)'!K48</f>
        <v>0</v>
      </c>
      <c r="AP21" s="274">
        <f>+'Metas PA proyecto (2)'!L48</f>
        <v>0</v>
      </c>
      <c r="AQ21" s="274">
        <f>+'Metas PA proyecto (2)'!M48</f>
        <v>0</v>
      </c>
      <c r="AR21" s="274">
        <f>+'Metas PA proyecto (2)'!N48</f>
        <v>0</v>
      </c>
      <c r="AS21" s="274">
        <f>+'Metas PA proyecto (2)'!O48</f>
        <v>0</v>
      </c>
      <c r="AT21" s="272">
        <f>+'Metas PA proyecto (2)'!P49</f>
        <v>1198900</v>
      </c>
      <c r="AU21" s="269">
        <f t="shared" si="1"/>
        <v>0.19981666666666667</v>
      </c>
      <c r="AV21" s="269" t="s">
        <v>522</v>
      </c>
      <c r="AW21" s="269" t="s">
        <v>522</v>
      </c>
      <c r="AX21" s="269"/>
      <c r="AY21" s="126"/>
    </row>
    <row r="22" spans="1:51" s="192" customFormat="1" ht="248.4" x14ac:dyDescent="0.3">
      <c r="A22" s="117"/>
      <c r="B22" s="117"/>
      <c r="C22" s="117"/>
      <c r="D22" s="117"/>
      <c r="E22" s="117">
        <v>2.4</v>
      </c>
      <c r="F22" s="117"/>
      <c r="G22" s="125" t="s">
        <v>473</v>
      </c>
      <c r="H22" s="117"/>
      <c r="I22" s="126" t="s">
        <v>438</v>
      </c>
      <c r="J22" s="126" t="s">
        <v>433</v>
      </c>
      <c r="K22" s="126" t="s">
        <v>476</v>
      </c>
      <c r="L22" s="272">
        <v>13000000</v>
      </c>
      <c r="M22" s="117" t="s">
        <v>477</v>
      </c>
      <c r="N22" s="126" t="s">
        <v>490</v>
      </c>
      <c r="O22" s="126"/>
      <c r="P22" s="126"/>
      <c r="Q22" s="126"/>
      <c r="R22" s="272">
        <v>13000000</v>
      </c>
      <c r="S22" s="126"/>
      <c r="T22" s="117" t="s">
        <v>480</v>
      </c>
      <c r="U22" s="117"/>
      <c r="V22" s="274">
        <f>+'Metas PA proyecto (2)'!D51</f>
        <v>0</v>
      </c>
      <c r="W22" s="274">
        <f>+'Metas PA proyecto (2)'!E51</f>
        <v>0</v>
      </c>
      <c r="X22" s="274">
        <f>+'Metas PA proyecto (2)'!F51</f>
        <v>0</v>
      </c>
      <c r="Y22" s="274">
        <f>+'Metas PA proyecto (2)'!G51</f>
        <v>0</v>
      </c>
      <c r="Z22" s="274">
        <f>+'Metas PA proyecto (2)'!H51</f>
        <v>0.1</v>
      </c>
      <c r="AA22" s="274">
        <f>+'Metas PA proyecto (2)'!I51</f>
        <v>0.1</v>
      </c>
      <c r="AB22" s="274">
        <f>+'Metas PA proyecto (2)'!J51</f>
        <v>0.05</v>
      </c>
      <c r="AC22" s="274">
        <f>+'Metas PA proyecto (2)'!K51</f>
        <v>0.05</v>
      </c>
      <c r="AD22" s="274">
        <f>+'Metas PA proyecto (2)'!L51</f>
        <v>0.1</v>
      </c>
      <c r="AE22" s="274">
        <f>+'Metas PA proyecto (2)'!M51</f>
        <v>0.05</v>
      </c>
      <c r="AF22" s="274">
        <f>+'Metas PA proyecto (2)'!N51</f>
        <v>0.2</v>
      </c>
      <c r="AG22" s="274">
        <f>+'Metas PA proyecto (2)'!O51</f>
        <v>0.35</v>
      </c>
      <c r="AH22" s="274">
        <f>+'Metas PA proyecto (2)'!D52</f>
        <v>0</v>
      </c>
      <c r="AI22" s="274">
        <f>+'Metas PA proyecto (2)'!E52</f>
        <v>0</v>
      </c>
      <c r="AJ22" s="274">
        <f>+'Metas PA proyecto (2)'!F52</f>
        <v>0</v>
      </c>
      <c r="AK22" s="274">
        <f>+'Metas PA proyecto (2)'!G52</f>
        <v>0</v>
      </c>
      <c r="AL22" s="274">
        <f>+'Metas PA proyecto (2)'!H52</f>
        <v>0</v>
      </c>
      <c r="AM22" s="274">
        <f>+'Metas PA proyecto (2)'!I52</f>
        <v>0</v>
      </c>
      <c r="AN22" s="274">
        <f>+'Metas PA proyecto (2)'!J52</f>
        <v>0</v>
      </c>
      <c r="AO22" s="274">
        <f>+'Metas PA proyecto (2)'!K52</f>
        <v>0</v>
      </c>
      <c r="AP22" s="274">
        <f>+'Metas PA proyecto (2)'!L52</f>
        <v>0</v>
      </c>
      <c r="AQ22" s="274">
        <f>+'Metas PA proyecto (2)'!M52</f>
        <v>0</v>
      </c>
      <c r="AR22" s="274">
        <f>+'Metas PA proyecto (2)'!N52</f>
        <v>0</v>
      </c>
      <c r="AS22" s="274">
        <f>+'Metas PA proyecto (2)'!O52</f>
        <v>0</v>
      </c>
      <c r="AT22" s="272">
        <f>+'Metas PA proyecto (2)'!P53</f>
        <v>0</v>
      </c>
      <c r="AU22" s="269">
        <f t="shared" si="1"/>
        <v>0</v>
      </c>
      <c r="AV22" s="269" t="s">
        <v>496</v>
      </c>
      <c r="AW22" s="269" t="s">
        <v>496</v>
      </c>
      <c r="AX22" s="269"/>
      <c r="AY22" s="126"/>
    </row>
    <row r="23" spans="1:51" s="192" customFormat="1" ht="179.4" x14ac:dyDescent="0.3">
      <c r="A23" s="117"/>
      <c r="B23" s="117"/>
      <c r="C23" s="117"/>
      <c r="D23" s="117"/>
      <c r="E23" s="117">
        <v>2.5</v>
      </c>
      <c r="F23" s="117"/>
      <c r="G23" s="125" t="s">
        <v>473</v>
      </c>
      <c r="H23" s="117"/>
      <c r="I23" s="126" t="s">
        <v>439</v>
      </c>
      <c r="J23" s="126" t="s">
        <v>434</v>
      </c>
      <c r="K23" s="126" t="s">
        <v>476</v>
      </c>
      <c r="L23" s="272">
        <v>1000000</v>
      </c>
      <c r="M23" s="117" t="s">
        <v>477</v>
      </c>
      <c r="N23" s="126" t="s">
        <v>491</v>
      </c>
      <c r="O23" s="126"/>
      <c r="P23" s="126"/>
      <c r="Q23" s="126"/>
      <c r="R23" s="272">
        <v>1000000</v>
      </c>
      <c r="S23" s="126"/>
      <c r="T23" s="117" t="s">
        <v>480</v>
      </c>
      <c r="U23" s="117"/>
      <c r="V23" s="274">
        <f>+'Metas PA proyecto (2)'!D55</f>
        <v>0</v>
      </c>
      <c r="W23" s="274">
        <f>+'Metas PA proyecto (2)'!E55</f>
        <v>8.3299999999999999E-2</v>
      </c>
      <c r="X23" s="274">
        <f>+'Metas PA proyecto (2)'!F55</f>
        <v>8.3299999999999999E-2</v>
      </c>
      <c r="Y23" s="274">
        <f>+'Metas PA proyecto (2)'!G55</f>
        <v>8.3299999999999999E-2</v>
      </c>
      <c r="Z23" s="274">
        <f>+'Metas PA proyecto (2)'!H55</f>
        <v>8.3299999999999999E-2</v>
      </c>
      <c r="AA23" s="274">
        <f>+'Metas PA proyecto (2)'!I55</f>
        <v>8.3299999999999999E-2</v>
      </c>
      <c r="AB23" s="274">
        <f>+'Metas PA proyecto (2)'!J55</f>
        <v>8.3299999999999999E-2</v>
      </c>
      <c r="AC23" s="274">
        <f>+'Metas PA proyecto (2)'!K55</f>
        <v>8.3299999999999999E-2</v>
      </c>
      <c r="AD23" s="274">
        <f>+'Metas PA proyecto (2)'!L55</f>
        <v>8.3299999999999999E-2</v>
      </c>
      <c r="AE23" s="274">
        <f>+'Metas PA proyecto (2)'!M55</f>
        <v>8.3299999999999999E-2</v>
      </c>
      <c r="AF23" s="274">
        <f>+'Metas PA proyecto (2)'!N55</f>
        <v>0.15</v>
      </c>
      <c r="AG23" s="274">
        <f>+'Metas PA proyecto (2)'!O55</f>
        <v>0.1</v>
      </c>
      <c r="AH23" s="274">
        <f>+'Metas PA proyecto (2)'!D56</f>
        <v>6.7585999999999993E-2</v>
      </c>
      <c r="AI23" s="274">
        <f>+'Metas PA proyecto (2)'!E56</f>
        <v>7.8296000000000004E-2</v>
      </c>
      <c r="AJ23" s="274">
        <f>+'Metas PA proyecto (2)'!F56</f>
        <v>0</v>
      </c>
      <c r="AK23" s="274">
        <f>+'Metas PA proyecto (2)'!G56</f>
        <v>0</v>
      </c>
      <c r="AL23" s="274">
        <f>+'Metas PA proyecto (2)'!H56</f>
        <v>0</v>
      </c>
      <c r="AM23" s="274">
        <f>+'Metas PA proyecto (2)'!I56</f>
        <v>0</v>
      </c>
      <c r="AN23" s="274">
        <f>+'Metas PA proyecto (2)'!J56</f>
        <v>0</v>
      </c>
      <c r="AO23" s="274">
        <f>+'Metas PA proyecto (2)'!K56</f>
        <v>0</v>
      </c>
      <c r="AP23" s="274">
        <f>+'Metas PA proyecto (2)'!L56</f>
        <v>0</v>
      </c>
      <c r="AQ23" s="274">
        <f>+'Metas PA proyecto (2)'!M56</f>
        <v>0</v>
      </c>
      <c r="AR23" s="274">
        <f>+'Metas PA proyecto (2)'!N56</f>
        <v>0</v>
      </c>
      <c r="AS23" s="274">
        <f>+'Metas PA proyecto (2)'!O56</f>
        <v>0</v>
      </c>
      <c r="AT23" s="272">
        <f>+'Metas PA proyecto (2)'!P57</f>
        <v>145882</v>
      </c>
      <c r="AU23" s="269">
        <f t="shared" si="1"/>
        <v>0.14588200000000001</v>
      </c>
      <c r="AV23" s="269" t="s">
        <v>523</v>
      </c>
      <c r="AW23" s="269" t="s">
        <v>523</v>
      </c>
      <c r="AX23" s="269"/>
      <c r="AY23" s="126"/>
    </row>
    <row r="24" spans="1:51" s="192" customFormat="1" ht="220.8" x14ac:dyDescent="0.3">
      <c r="A24" s="117"/>
      <c r="B24" s="117"/>
      <c r="C24" s="117"/>
      <c r="D24" s="117"/>
      <c r="E24" s="117">
        <v>2.6</v>
      </c>
      <c r="F24" s="117"/>
      <c r="G24" s="125" t="s">
        <v>473</v>
      </c>
      <c r="H24" s="117"/>
      <c r="I24" s="126" t="s">
        <v>440</v>
      </c>
      <c r="J24" s="126" t="s">
        <v>435</v>
      </c>
      <c r="K24" s="126" t="s">
        <v>476</v>
      </c>
      <c r="L24" s="272">
        <v>60</v>
      </c>
      <c r="M24" s="117" t="s">
        <v>477</v>
      </c>
      <c r="N24" s="126" t="s">
        <v>492</v>
      </c>
      <c r="O24" s="126"/>
      <c r="P24" s="126"/>
      <c r="Q24" s="126"/>
      <c r="R24" s="272">
        <v>60</v>
      </c>
      <c r="S24" s="126"/>
      <c r="T24" s="117" t="s">
        <v>480</v>
      </c>
      <c r="U24" s="117"/>
      <c r="V24" s="274">
        <f>+'Metas PA proyecto (2)'!D59</f>
        <v>0</v>
      </c>
      <c r="W24" s="274">
        <f>+'Metas PA proyecto (2)'!E59</f>
        <v>8.3299999999999999E-2</v>
      </c>
      <c r="X24" s="274">
        <f>+'Metas PA proyecto (2)'!F59</f>
        <v>8.3299999999999999E-2</v>
      </c>
      <c r="Y24" s="274">
        <f>+'Metas PA proyecto (2)'!G59</f>
        <v>8.3299999999999999E-2</v>
      </c>
      <c r="Z24" s="274">
        <f>+'Metas PA proyecto (2)'!H59</f>
        <v>8.3299999999999999E-2</v>
      </c>
      <c r="AA24" s="274">
        <f>+'Metas PA proyecto (2)'!I59</f>
        <v>8.3299999999999999E-2</v>
      </c>
      <c r="AB24" s="274">
        <f>+'Metas PA proyecto (2)'!J59</f>
        <v>8.3299999999999999E-2</v>
      </c>
      <c r="AC24" s="274">
        <f>+'Metas PA proyecto (2)'!K59</f>
        <v>8.3299999999999999E-2</v>
      </c>
      <c r="AD24" s="274">
        <f>+'Metas PA proyecto (2)'!L59</f>
        <v>8.3299999999999999E-2</v>
      </c>
      <c r="AE24" s="274">
        <f>+'Metas PA proyecto (2)'!M59</f>
        <v>8.3299999999999999E-2</v>
      </c>
      <c r="AF24" s="274">
        <f>+'Metas PA proyecto (2)'!N59</f>
        <v>0.15</v>
      </c>
      <c r="AG24" s="274">
        <f>+'Metas PA proyecto (2)'!O59</f>
        <v>0.1</v>
      </c>
      <c r="AH24" s="274">
        <f>+'Metas PA proyecto (2)'!D60</f>
        <v>0</v>
      </c>
      <c r="AI24" s="274">
        <f>+'Metas PA proyecto (2)'!E60</f>
        <v>0.15</v>
      </c>
      <c r="AJ24" s="274">
        <f>+'Metas PA proyecto (2)'!F60</f>
        <v>0</v>
      </c>
      <c r="AK24" s="274">
        <f>+'Metas PA proyecto (2)'!G60</f>
        <v>0</v>
      </c>
      <c r="AL24" s="274">
        <f>+'Metas PA proyecto (2)'!H60</f>
        <v>0</v>
      </c>
      <c r="AM24" s="274">
        <f>+'Metas PA proyecto (2)'!I60</f>
        <v>0</v>
      </c>
      <c r="AN24" s="274">
        <f>+'Metas PA proyecto (2)'!J60</f>
        <v>0</v>
      </c>
      <c r="AO24" s="274">
        <f>+'Metas PA proyecto (2)'!K60</f>
        <v>0</v>
      </c>
      <c r="AP24" s="274">
        <f>+'Metas PA proyecto (2)'!L60</f>
        <v>0</v>
      </c>
      <c r="AQ24" s="274">
        <f>+'Metas PA proyecto (2)'!M60</f>
        <v>0</v>
      </c>
      <c r="AR24" s="274">
        <f>+'Metas PA proyecto (2)'!N60</f>
        <v>0</v>
      </c>
      <c r="AS24" s="274">
        <f>+'Metas PA proyecto (2)'!O60</f>
        <v>0</v>
      </c>
      <c r="AT24" s="272">
        <f>+'Metas PA proyecto (2)'!P61</f>
        <v>9</v>
      </c>
      <c r="AU24" s="269">
        <f t="shared" si="1"/>
        <v>0.15</v>
      </c>
      <c r="AV24" s="269" t="s">
        <v>515</v>
      </c>
      <c r="AW24" s="269" t="s">
        <v>515</v>
      </c>
      <c r="AX24" s="269"/>
      <c r="AY24" s="126"/>
    </row>
    <row r="25" spans="1:51" x14ac:dyDescent="0.3">
      <c r="A25" s="179" t="s">
        <v>293</v>
      </c>
      <c r="B25" s="180"/>
      <c r="C25" s="180"/>
      <c r="D25" s="282"/>
      <c r="E25" s="282"/>
      <c r="F25" s="282"/>
      <c r="G25" s="282"/>
      <c r="H25" s="282"/>
      <c r="J25" s="180"/>
      <c r="K25" s="180"/>
      <c r="L25" s="180"/>
      <c r="M25" s="180"/>
      <c r="N25" s="180"/>
      <c r="O25" s="180"/>
      <c r="P25" s="180"/>
      <c r="Q25" s="180"/>
      <c r="R25" s="275"/>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1"/>
    </row>
    <row r="26" spans="1:51" ht="15" customHeight="1" x14ac:dyDescent="0.3">
      <c r="A26" s="632" t="s">
        <v>64</v>
      </c>
      <c r="B26" s="632"/>
      <c r="C26" s="632"/>
      <c r="D26" s="633" t="s">
        <v>66</v>
      </c>
      <c r="E26" s="633"/>
      <c r="F26" s="633"/>
      <c r="G26" s="633"/>
      <c r="H26" s="633"/>
      <c r="I26" s="633"/>
      <c r="J26" s="629" t="s">
        <v>499</v>
      </c>
      <c r="K26" s="629"/>
      <c r="L26" s="629"/>
      <c r="M26" s="629"/>
      <c r="N26" s="629"/>
      <c r="O26" s="629"/>
      <c r="P26" s="630" t="s">
        <v>66</v>
      </c>
      <c r="Q26" s="631"/>
      <c r="R26" s="631"/>
      <c r="S26" s="631"/>
      <c r="T26" s="630" t="s">
        <v>66</v>
      </c>
      <c r="U26" s="631"/>
      <c r="V26" s="631"/>
      <c r="W26" s="631"/>
      <c r="X26" s="348"/>
      <c r="Y26" s="348"/>
      <c r="Z26" s="348"/>
      <c r="AA26" s="348"/>
      <c r="AB26" s="348"/>
      <c r="AC26" s="348"/>
      <c r="AD26" s="348"/>
      <c r="AE26" s="348"/>
      <c r="AF26" s="348"/>
      <c r="AG26" s="348"/>
      <c r="AH26" s="348"/>
      <c r="AI26" s="348"/>
      <c r="AJ26" s="348"/>
      <c r="AK26" s="348"/>
      <c r="AL26" s="348"/>
      <c r="AM26" s="348"/>
      <c r="AN26" s="348"/>
      <c r="AO26" s="349"/>
      <c r="AP26" s="629" t="s">
        <v>315</v>
      </c>
      <c r="AQ26" s="629"/>
      <c r="AR26" s="629"/>
      <c r="AS26" s="629"/>
      <c r="AT26" s="633" t="s">
        <v>13</v>
      </c>
      <c r="AU26" s="633"/>
      <c r="AV26" s="633"/>
      <c r="AW26" s="633"/>
      <c r="AX26" s="633"/>
      <c r="AY26" s="633"/>
    </row>
    <row r="27" spans="1:51" ht="13.95" customHeight="1" x14ac:dyDescent="0.3">
      <c r="A27" s="632"/>
      <c r="B27" s="632"/>
      <c r="C27" s="632"/>
      <c r="D27" s="633" t="s">
        <v>504</v>
      </c>
      <c r="E27" s="633"/>
      <c r="F27" s="633"/>
      <c r="G27" s="633"/>
      <c r="H27" s="633"/>
      <c r="I27" s="633"/>
      <c r="J27" s="629"/>
      <c r="K27" s="629"/>
      <c r="L27" s="629"/>
      <c r="M27" s="629"/>
      <c r="N27" s="629"/>
      <c r="O27" s="629"/>
      <c r="P27" s="630" t="s">
        <v>506</v>
      </c>
      <c r="Q27" s="631"/>
      <c r="R27" s="631"/>
      <c r="S27" s="631"/>
      <c r="T27" s="630" t="s">
        <v>508</v>
      </c>
      <c r="U27" s="631"/>
      <c r="V27" s="631"/>
      <c r="W27" s="631"/>
      <c r="X27" s="348"/>
      <c r="Y27" s="348"/>
      <c r="Z27" s="348"/>
      <c r="AA27" s="348"/>
      <c r="AB27" s="348"/>
      <c r="AC27" s="348"/>
      <c r="AD27" s="348"/>
      <c r="AE27" s="348"/>
      <c r="AF27" s="348"/>
      <c r="AG27" s="348"/>
      <c r="AH27" s="348"/>
      <c r="AI27" s="348"/>
      <c r="AJ27" s="348"/>
      <c r="AK27" s="348"/>
      <c r="AL27" s="348"/>
      <c r="AM27" s="348"/>
      <c r="AN27" s="348"/>
      <c r="AO27" s="349"/>
      <c r="AP27" s="629"/>
      <c r="AQ27" s="629"/>
      <c r="AR27" s="629"/>
      <c r="AS27" s="629"/>
      <c r="AT27" s="633" t="s">
        <v>65</v>
      </c>
      <c r="AU27" s="633"/>
      <c r="AV27" s="633"/>
      <c r="AW27" s="633"/>
      <c r="AX27" s="633"/>
      <c r="AY27" s="633"/>
    </row>
    <row r="28" spans="1:51" ht="27.6" customHeight="1" x14ac:dyDescent="0.3">
      <c r="A28" s="632"/>
      <c r="B28" s="632"/>
      <c r="C28" s="632"/>
      <c r="D28" s="633" t="s">
        <v>505</v>
      </c>
      <c r="E28" s="633"/>
      <c r="F28" s="633"/>
      <c r="G28" s="633"/>
      <c r="H28" s="633"/>
      <c r="I28" s="633"/>
      <c r="J28" s="629"/>
      <c r="K28" s="629"/>
      <c r="L28" s="629"/>
      <c r="M28" s="629"/>
      <c r="N28" s="629"/>
      <c r="O28" s="629"/>
      <c r="P28" s="630" t="s">
        <v>507</v>
      </c>
      <c r="Q28" s="631"/>
      <c r="R28" s="631"/>
      <c r="S28" s="631"/>
      <c r="T28" s="630" t="s">
        <v>509</v>
      </c>
      <c r="U28" s="631"/>
      <c r="V28" s="631"/>
      <c r="W28" s="631"/>
      <c r="X28" s="348"/>
      <c r="Y28" s="348"/>
      <c r="Z28" s="348"/>
      <c r="AA28" s="348"/>
      <c r="AB28" s="348"/>
      <c r="AC28" s="348"/>
      <c r="AD28" s="348"/>
      <c r="AE28" s="348"/>
      <c r="AF28" s="348"/>
      <c r="AG28" s="348"/>
      <c r="AH28" s="348"/>
      <c r="AI28" s="348"/>
      <c r="AJ28" s="348"/>
      <c r="AK28" s="348"/>
      <c r="AL28" s="348"/>
      <c r="AM28" s="348"/>
      <c r="AN28" s="348"/>
      <c r="AO28" s="349"/>
      <c r="AP28" s="629"/>
      <c r="AQ28" s="629"/>
      <c r="AR28" s="629"/>
      <c r="AS28" s="629"/>
      <c r="AT28" s="633" t="s">
        <v>75</v>
      </c>
      <c r="AU28" s="633"/>
      <c r="AV28" s="633"/>
      <c r="AW28" s="633"/>
      <c r="AX28" s="633"/>
      <c r="AY28" s="633"/>
    </row>
  </sheetData>
  <mergeCells count="53">
    <mergeCell ref="AT27:AY27"/>
    <mergeCell ref="AT26:AY26"/>
    <mergeCell ref="AT28:AY28"/>
    <mergeCell ref="U11:U12"/>
    <mergeCell ref="O11:S11"/>
    <mergeCell ref="T11:T12"/>
    <mergeCell ref="AV5:AV12"/>
    <mergeCell ref="A5:AG5"/>
    <mergeCell ref="A6:C8"/>
    <mergeCell ref="D6:E8"/>
    <mergeCell ref="F6:G8"/>
    <mergeCell ref="H6:I6"/>
    <mergeCell ref="A10:C10"/>
    <mergeCell ref="D9:AG9"/>
    <mergeCell ref="D10:AG10"/>
    <mergeCell ref="L11:L12"/>
    <mergeCell ref="A26:C28"/>
    <mergeCell ref="J26:O28"/>
    <mergeCell ref="D26:I26"/>
    <mergeCell ref="D27:I27"/>
    <mergeCell ref="D28:I28"/>
    <mergeCell ref="AP26:AS28"/>
    <mergeCell ref="V11:AG11"/>
    <mergeCell ref="P26:S26"/>
    <mergeCell ref="P27:S27"/>
    <mergeCell ref="P28:S28"/>
    <mergeCell ref="T26:W26"/>
    <mergeCell ref="T27:W27"/>
    <mergeCell ref="T28:W28"/>
    <mergeCell ref="A2:AW2"/>
    <mergeCell ref="A3:AW4"/>
    <mergeCell ref="AT11:AU11"/>
    <mergeCell ref="AX5:AX12"/>
    <mergeCell ref="AX1:AY1"/>
    <mergeCell ref="AX2:AY2"/>
    <mergeCell ref="AX3:AY3"/>
    <mergeCell ref="AX4:AY4"/>
    <mergeCell ref="A1:AW1"/>
    <mergeCell ref="AH5:AU10"/>
    <mergeCell ref="K6:U8"/>
    <mergeCell ref="N11:N12"/>
    <mergeCell ref="A11:F11"/>
    <mergeCell ref="G11:H11"/>
    <mergeCell ref="M11:M12"/>
    <mergeCell ref="I11:I12"/>
    <mergeCell ref="AY5:AY12"/>
    <mergeCell ref="H7:I7"/>
    <mergeCell ref="H8:I8"/>
    <mergeCell ref="AW5:AW12"/>
    <mergeCell ref="A9:C9"/>
    <mergeCell ref="J11:J12"/>
    <mergeCell ref="K11:K12"/>
    <mergeCell ref="AH11:AS11"/>
  </mergeCells>
  <pageMargins left="0.7" right="0.7" top="0.75" bottom="0.75" header="0.3" footer="0.3"/>
  <pageSetup scale="2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554687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88671875" style="108" customWidth="1"/>
    <col min="31" max="31" width="11.33203125" style="108" customWidth="1"/>
    <col min="32" max="32" width="2.33203125" style="108" customWidth="1"/>
    <col min="33" max="33" width="19.44140625" style="108" customWidth="1"/>
    <col min="34" max="51" width="11.33203125" style="108" customWidth="1"/>
    <col min="52" max="63" width="8.88671875" style="108" customWidth="1"/>
    <col min="64" max="16384" width="19.44140625" style="108"/>
  </cols>
  <sheetData>
    <row r="1" spans="1:63" ht="15.9" customHeight="1" x14ac:dyDescent="0.3">
      <c r="A1" s="636" t="s">
        <v>16</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c r="AT1" s="636"/>
      <c r="AU1" s="636"/>
      <c r="AV1" s="636"/>
      <c r="AW1" s="636"/>
      <c r="AX1" s="636"/>
      <c r="AY1" s="636"/>
      <c r="AZ1" s="636"/>
      <c r="BA1" s="636"/>
      <c r="BB1" s="636"/>
      <c r="BC1" s="636"/>
      <c r="BD1" s="636"/>
      <c r="BE1" s="636"/>
      <c r="BF1" s="636"/>
      <c r="BG1" s="636"/>
      <c r="BH1" s="636"/>
      <c r="BI1" s="648" t="s">
        <v>18</v>
      </c>
      <c r="BJ1" s="648"/>
      <c r="BK1" s="648"/>
    </row>
    <row r="2" spans="1:63" ht="15.9" customHeight="1" x14ac:dyDescent="0.3">
      <c r="A2" s="636" t="s">
        <v>17</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6"/>
      <c r="BC2" s="636"/>
      <c r="BD2" s="636"/>
      <c r="BE2" s="636"/>
      <c r="BF2" s="636"/>
      <c r="BG2" s="636"/>
      <c r="BH2" s="636"/>
      <c r="BI2" s="648" t="s">
        <v>410</v>
      </c>
      <c r="BJ2" s="648"/>
      <c r="BK2" s="648"/>
    </row>
    <row r="3" spans="1:63" ht="26.1" customHeight="1" x14ac:dyDescent="0.3">
      <c r="A3" s="636" t="s">
        <v>187</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636"/>
      <c r="AW3" s="636"/>
      <c r="AX3" s="636"/>
      <c r="AY3" s="636"/>
      <c r="AZ3" s="636"/>
      <c r="BA3" s="636"/>
      <c r="BB3" s="636"/>
      <c r="BC3" s="636"/>
      <c r="BD3" s="636"/>
      <c r="BE3" s="636"/>
      <c r="BF3" s="636"/>
      <c r="BG3" s="636"/>
      <c r="BH3" s="636"/>
      <c r="BI3" s="648" t="s">
        <v>416</v>
      </c>
      <c r="BJ3" s="648"/>
      <c r="BK3" s="648"/>
    </row>
    <row r="4" spans="1:63" ht="15.9" customHeight="1" x14ac:dyDescent="0.3">
      <c r="A4" s="636" t="s">
        <v>172</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c r="AV4" s="636"/>
      <c r="AW4" s="636"/>
      <c r="AX4" s="636"/>
      <c r="AY4" s="636"/>
      <c r="AZ4" s="636"/>
      <c r="BA4" s="636"/>
      <c r="BB4" s="636"/>
      <c r="BC4" s="636"/>
      <c r="BD4" s="636"/>
      <c r="BE4" s="636"/>
      <c r="BF4" s="636"/>
      <c r="BG4" s="636"/>
      <c r="BH4" s="636"/>
      <c r="BI4" s="645" t="s">
        <v>183</v>
      </c>
      <c r="BJ4" s="646"/>
      <c r="BK4" s="647"/>
    </row>
    <row r="5" spans="1:63" ht="26.1" customHeight="1" x14ac:dyDescent="0.3">
      <c r="A5" s="649" t="s">
        <v>316</v>
      </c>
      <c r="B5" s="649"/>
      <c r="C5" s="649"/>
      <c r="D5" s="649"/>
      <c r="E5" s="649"/>
      <c r="F5" s="649"/>
      <c r="G5" s="649"/>
      <c r="H5" s="649"/>
      <c r="I5" s="649"/>
      <c r="J5" s="649"/>
      <c r="K5" s="649"/>
      <c r="L5" s="649"/>
      <c r="M5" s="649"/>
      <c r="N5" s="649"/>
      <c r="O5" s="649"/>
      <c r="P5" s="649"/>
      <c r="Q5" s="649"/>
      <c r="R5" s="649"/>
      <c r="S5" s="649"/>
      <c r="T5" s="649"/>
      <c r="U5" s="649"/>
      <c r="V5" s="649"/>
      <c r="W5" s="649"/>
      <c r="X5" s="649"/>
      <c r="Y5" s="649"/>
      <c r="Z5" s="649"/>
      <c r="AA5" s="649"/>
      <c r="AB5" s="649"/>
      <c r="AC5" s="649"/>
      <c r="AD5" s="649"/>
      <c r="AE5" s="649"/>
      <c r="AG5" s="649" t="s">
        <v>317</v>
      </c>
      <c r="AH5" s="649"/>
      <c r="AI5" s="649"/>
      <c r="AJ5" s="649"/>
      <c r="AK5" s="649"/>
      <c r="AL5" s="649"/>
      <c r="AM5" s="649"/>
      <c r="AN5" s="649"/>
      <c r="AO5" s="649"/>
      <c r="AP5" s="649"/>
      <c r="AQ5" s="649"/>
      <c r="AR5" s="649"/>
      <c r="AS5" s="649"/>
      <c r="AT5" s="649"/>
      <c r="AU5" s="649"/>
      <c r="AV5" s="649"/>
      <c r="AW5" s="649"/>
      <c r="AX5" s="649"/>
      <c r="AY5" s="649"/>
      <c r="AZ5" s="649"/>
      <c r="BA5" s="649"/>
      <c r="BB5" s="649"/>
      <c r="BC5" s="649"/>
      <c r="BD5" s="649"/>
      <c r="BE5" s="649"/>
      <c r="BF5" s="649"/>
      <c r="BG5" s="649"/>
      <c r="BH5" s="649"/>
      <c r="BI5" s="650"/>
      <c r="BJ5" s="650"/>
      <c r="BK5" s="650"/>
    </row>
    <row r="6" spans="1:63" ht="31.5" customHeight="1" x14ac:dyDescent="0.3">
      <c r="A6" s="143" t="s">
        <v>289</v>
      </c>
      <c r="B6" s="655"/>
      <c r="C6" s="655"/>
      <c r="D6" s="655"/>
      <c r="E6" s="655"/>
      <c r="F6" s="655"/>
      <c r="G6" s="655"/>
      <c r="H6" s="655"/>
      <c r="I6" s="655"/>
      <c r="J6" s="655"/>
      <c r="K6" s="655"/>
      <c r="L6" s="655"/>
      <c r="M6" s="655"/>
      <c r="N6" s="655"/>
      <c r="O6" s="655"/>
      <c r="P6" s="655"/>
      <c r="Q6" s="655"/>
      <c r="R6" s="655"/>
      <c r="S6" s="655"/>
      <c r="T6" s="655"/>
      <c r="U6" s="655"/>
      <c r="V6" s="655"/>
      <c r="W6" s="655"/>
      <c r="X6" s="655"/>
      <c r="Y6" s="655"/>
      <c r="Z6" s="655"/>
      <c r="AA6" s="655"/>
      <c r="AB6" s="655"/>
      <c r="AC6" s="655"/>
      <c r="AD6" s="655"/>
      <c r="AE6" s="655"/>
      <c r="AF6" s="655"/>
      <c r="AG6" s="655"/>
      <c r="AH6" s="655"/>
      <c r="AI6" s="655"/>
      <c r="AJ6" s="655"/>
      <c r="AK6" s="655"/>
      <c r="AL6" s="655"/>
      <c r="AM6" s="655"/>
      <c r="AN6" s="655"/>
      <c r="AO6" s="655"/>
      <c r="AP6" s="655"/>
      <c r="AQ6" s="655"/>
      <c r="AR6" s="655"/>
      <c r="AS6" s="655"/>
      <c r="AT6" s="655"/>
      <c r="AU6" s="655"/>
      <c r="AV6" s="655"/>
      <c r="AW6" s="655"/>
      <c r="AX6" s="655"/>
      <c r="AY6" s="655"/>
      <c r="AZ6" s="655"/>
      <c r="BA6" s="655"/>
      <c r="BB6" s="655"/>
      <c r="BC6" s="655"/>
      <c r="BD6" s="655"/>
      <c r="BE6" s="655"/>
      <c r="BF6" s="655"/>
      <c r="BG6" s="655"/>
      <c r="BH6" s="655"/>
      <c r="BI6" s="655"/>
      <c r="BJ6" s="655"/>
      <c r="BK6" s="655"/>
    </row>
    <row r="7" spans="1:63" ht="31.5" customHeight="1" x14ac:dyDescent="0.3">
      <c r="A7" s="144" t="s">
        <v>177</v>
      </c>
      <c r="B7" s="653"/>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c r="AH7" s="656"/>
      <c r="AI7" s="656"/>
      <c r="AJ7" s="656"/>
      <c r="AK7" s="656"/>
      <c r="AL7" s="656"/>
      <c r="AM7" s="656"/>
      <c r="AN7" s="656"/>
      <c r="AO7" s="656"/>
      <c r="AP7" s="656"/>
      <c r="AQ7" s="656"/>
      <c r="AR7" s="656"/>
      <c r="AS7" s="656"/>
      <c r="AT7" s="656"/>
      <c r="AU7" s="656"/>
      <c r="AV7" s="656"/>
      <c r="AW7" s="656"/>
      <c r="AX7" s="656"/>
      <c r="AY7" s="656"/>
      <c r="AZ7" s="656"/>
      <c r="BA7" s="656"/>
      <c r="BB7" s="656"/>
      <c r="BC7" s="656"/>
      <c r="BD7" s="656"/>
      <c r="BE7" s="656"/>
      <c r="BF7" s="656"/>
      <c r="BG7" s="656"/>
      <c r="BH7" s="656"/>
      <c r="BI7" s="656"/>
      <c r="BJ7" s="656"/>
      <c r="BK7" s="654"/>
    </row>
    <row r="8" spans="1:63" ht="18.75" customHeight="1" x14ac:dyDescent="0.3">
      <c r="A8" s="135"/>
      <c r="B8" s="135"/>
      <c r="C8" s="135"/>
      <c r="D8" s="135"/>
      <c r="E8" s="135"/>
      <c r="F8" s="135"/>
      <c r="G8" s="135"/>
      <c r="H8" s="135"/>
      <c r="I8" s="135"/>
      <c r="J8" s="135"/>
      <c r="K8" s="136"/>
      <c r="L8" s="136"/>
      <c r="M8" s="136"/>
      <c r="N8" s="136"/>
      <c r="O8" s="136"/>
      <c r="P8" s="136"/>
      <c r="Q8" s="136"/>
      <c r="R8" s="136"/>
      <c r="S8" s="136"/>
      <c r="T8" s="136"/>
      <c r="U8" s="136"/>
      <c r="V8" s="136"/>
      <c r="W8" s="136"/>
      <c r="X8" s="136"/>
      <c r="Y8" s="136"/>
      <c r="Z8" s="136"/>
      <c r="AA8" s="136"/>
      <c r="AB8" s="136"/>
      <c r="AC8" s="136"/>
      <c r="AD8" s="136"/>
      <c r="AE8" s="136"/>
      <c r="AG8" s="135"/>
      <c r="AH8" s="136"/>
      <c r="AI8" s="136"/>
      <c r="AJ8" s="136"/>
      <c r="AK8" s="136"/>
      <c r="AL8" s="136"/>
      <c r="AM8" s="136"/>
      <c r="AN8" s="136"/>
      <c r="AO8" s="136"/>
    </row>
    <row r="9" spans="1:63" ht="30" customHeight="1" x14ac:dyDescent="0.3">
      <c r="A9" s="651" t="s">
        <v>90</v>
      </c>
      <c r="B9" s="170" t="s">
        <v>39</v>
      </c>
      <c r="C9" s="170" t="s">
        <v>40</v>
      </c>
      <c r="D9" s="653" t="s">
        <v>41</v>
      </c>
      <c r="E9" s="654"/>
      <c r="F9" s="170" t="s">
        <v>42</v>
      </c>
      <c r="G9" s="170" t="s">
        <v>43</v>
      </c>
      <c r="H9" s="653" t="s">
        <v>44</v>
      </c>
      <c r="I9" s="654"/>
      <c r="J9" s="170" t="s">
        <v>45</v>
      </c>
      <c r="K9" s="170" t="s">
        <v>46</v>
      </c>
      <c r="L9" s="653" t="s">
        <v>47</v>
      </c>
      <c r="M9" s="654"/>
      <c r="N9" s="170" t="s">
        <v>48</v>
      </c>
      <c r="O9" s="170" t="s">
        <v>49</v>
      </c>
      <c r="P9" s="653" t="s">
        <v>50</v>
      </c>
      <c r="Q9" s="654"/>
      <c r="R9" s="653" t="s">
        <v>91</v>
      </c>
      <c r="S9" s="654"/>
      <c r="T9" s="653" t="s">
        <v>288</v>
      </c>
      <c r="U9" s="656"/>
      <c r="V9" s="656"/>
      <c r="W9" s="656"/>
      <c r="X9" s="656"/>
      <c r="Y9" s="654"/>
      <c r="Z9" s="653" t="s">
        <v>287</v>
      </c>
      <c r="AA9" s="656"/>
      <c r="AB9" s="656"/>
      <c r="AC9" s="656"/>
      <c r="AD9" s="656"/>
      <c r="AE9" s="654"/>
      <c r="AG9" s="651" t="s">
        <v>90</v>
      </c>
      <c r="AH9" s="170" t="s">
        <v>39</v>
      </c>
      <c r="AI9" s="170" t="s">
        <v>40</v>
      </c>
      <c r="AJ9" s="653" t="s">
        <v>41</v>
      </c>
      <c r="AK9" s="654"/>
      <c r="AL9" s="170" t="s">
        <v>42</v>
      </c>
      <c r="AM9" s="170" t="s">
        <v>43</v>
      </c>
      <c r="AN9" s="653" t="s">
        <v>44</v>
      </c>
      <c r="AO9" s="654"/>
      <c r="AP9" s="170" t="s">
        <v>45</v>
      </c>
      <c r="AQ9" s="170" t="s">
        <v>46</v>
      </c>
      <c r="AR9" s="653" t="s">
        <v>47</v>
      </c>
      <c r="AS9" s="654"/>
      <c r="AT9" s="170" t="s">
        <v>48</v>
      </c>
      <c r="AU9" s="170" t="s">
        <v>49</v>
      </c>
      <c r="AV9" s="653" t="s">
        <v>50</v>
      </c>
      <c r="AW9" s="654"/>
      <c r="AX9" s="653" t="s">
        <v>91</v>
      </c>
      <c r="AY9" s="654"/>
      <c r="AZ9" s="653" t="s">
        <v>288</v>
      </c>
      <c r="BA9" s="656"/>
      <c r="BB9" s="656"/>
      <c r="BC9" s="656"/>
      <c r="BD9" s="656"/>
      <c r="BE9" s="654"/>
      <c r="BF9" s="653" t="s">
        <v>287</v>
      </c>
      <c r="BG9" s="656"/>
      <c r="BH9" s="656"/>
      <c r="BI9" s="656"/>
      <c r="BJ9" s="656"/>
      <c r="BK9" s="654"/>
    </row>
    <row r="10" spans="1:63" ht="36" customHeight="1" x14ac:dyDescent="0.3">
      <c r="A10" s="652"/>
      <c r="B10" s="120" t="s">
        <v>369</v>
      </c>
      <c r="C10" s="120" t="s">
        <v>369</v>
      </c>
      <c r="D10" s="120" t="s">
        <v>369</v>
      </c>
      <c r="E10" s="120" t="s">
        <v>370</v>
      </c>
      <c r="F10" s="120" t="s">
        <v>369</v>
      </c>
      <c r="G10" s="120" t="s">
        <v>369</v>
      </c>
      <c r="H10" s="120" t="s">
        <v>369</v>
      </c>
      <c r="I10" s="120" t="s">
        <v>370</v>
      </c>
      <c r="J10" s="120" t="s">
        <v>369</v>
      </c>
      <c r="K10" s="120" t="s">
        <v>369</v>
      </c>
      <c r="L10" s="120" t="s">
        <v>369</v>
      </c>
      <c r="M10" s="120" t="s">
        <v>370</v>
      </c>
      <c r="N10" s="120" t="s">
        <v>369</v>
      </c>
      <c r="O10" s="120" t="s">
        <v>369</v>
      </c>
      <c r="P10" s="120" t="s">
        <v>369</v>
      </c>
      <c r="Q10" s="120" t="s">
        <v>370</v>
      </c>
      <c r="R10" s="120" t="s">
        <v>369</v>
      </c>
      <c r="S10" s="120" t="s">
        <v>370</v>
      </c>
      <c r="T10" s="165" t="s">
        <v>390</v>
      </c>
      <c r="U10" s="165" t="s">
        <v>391</v>
      </c>
      <c r="V10" s="165" t="s">
        <v>392</v>
      </c>
      <c r="W10" s="165" t="s">
        <v>302</v>
      </c>
      <c r="X10" s="166" t="s">
        <v>393</v>
      </c>
      <c r="Y10" s="165" t="s">
        <v>301</v>
      </c>
      <c r="Z10" s="120" t="s">
        <v>384</v>
      </c>
      <c r="AA10" s="137" t="s">
        <v>385</v>
      </c>
      <c r="AB10" s="120" t="s">
        <v>386</v>
      </c>
      <c r="AC10" s="120" t="s">
        <v>387</v>
      </c>
      <c r="AD10" s="120" t="s">
        <v>388</v>
      </c>
      <c r="AE10" s="120" t="s">
        <v>389</v>
      </c>
      <c r="AG10" s="652"/>
      <c r="AH10" s="120" t="s">
        <v>369</v>
      </c>
      <c r="AI10" s="120" t="s">
        <v>369</v>
      </c>
      <c r="AJ10" s="120" t="s">
        <v>369</v>
      </c>
      <c r="AK10" s="120" t="s">
        <v>370</v>
      </c>
      <c r="AL10" s="120" t="s">
        <v>369</v>
      </c>
      <c r="AM10" s="120" t="s">
        <v>369</v>
      </c>
      <c r="AN10" s="120" t="s">
        <v>369</v>
      </c>
      <c r="AO10" s="120" t="s">
        <v>370</v>
      </c>
      <c r="AP10" s="120" t="s">
        <v>369</v>
      </c>
      <c r="AQ10" s="120" t="s">
        <v>369</v>
      </c>
      <c r="AR10" s="120" t="s">
        <v>369</v>
      </c>
      <c r="AS10" s="120" t="s">
        <v>370</v>
      </c>
      <c r="AT10" s="120" t="s">
        <v>369</v>
      </c>
      <c r="AU10" s="120" t="s">
        <v>369</v>
      </c>
      <c r="AV10" s="120" t="s">
        <v>369</v>
      </c>
      <c r="AW10" s="120" t="s">
        <v>370</v>
      </c>
      <c r="AX10" s="120" t="s">
        <v>369</v>
      </c>
      <c r="AY10" s="120" t="s">
        <v>370</v>
      </c>
      <c r="AZ10" s="165" t="s">
        <v>390</v>
      </c>
      <c r="BA10" s="165" t="s">
        <v>391</v>
      </c>
      <c r="BB10" s="165" t="s">
        <v>392</v>
      </c>
      <c r="BC10" s="165" t="s">
        <v>302</v>
      </c>
      <c r="BD10" s="166" t="s">
        <v>393</v>
      </c>
      <c r="BE10" s="165" t="s">
        <v>301</v>
      </c>
      <c r="BF10" s="163" t="s">
        <v>384</v>
      </c>
      <c r="BG10" s="164" t="s">
        <v>385</v>
      </c>
      <c r="BH10" s="163" t="s">
        <v>386</v>
      </c>
      <c r="BI10" s="163" t="s">
        <v>387</v>
      </c>
      <c r="BJ10" s="163" t="s">
        <v>388</v>
      </c>
      <c r="BK10" s="163" t="s">
        <v>389</v>
      </c>
    </row>
    <row r="11" spans="1:63" x14ac:dyDescent="0.3">
      <c r="A11" s="138" t="s">
        <v>92</v>
      </c>
      <c r="B11" s="138"/>
      <c r="C11" s="138"/>
      <c r="D11" s="138"/>
      <c r="E11" s="176"/>
      <c r="F11" s="138"/>
      <c r="G11" s="138"/>
      <c r="H11" s="138"/>
      <c r="I11" s="176"/>
      <c r="J11" s="138"/>
      <c r="K11" s="138"/>
      <c r="L11" s="138"/>
      <c r="M11" s="176"/>
      <c r="N11" s="138"/>
      <c r="O11" s="138"/>
      <c r="P11" s="138"/>
      <c r="Q11" s="176"/>
      <c r="R11" s="168">
        <f t="shared" ref="R11:R31" si="0">B11+C11+D11+F11+G11+H11+J11+K11+L11+N11+O11+P11</f>
        <v>0</v>
      </c>
      <c r="S11" s="145">
        <f>+E11+I11+M11+Q11</f>
        <v>0</v>
      </c>
      <c r="T11" s="167"/>
      <c r="U11" s="167"/>
      <c r="V11" s="167"/>
      <c r="W11" s="167"/>
      <c r="X11" s="167"/>
      <c r="Y11" s="140"/>
      <c r="Z11" s="140"/>
      <c r="AA11" s="140"/>
      <c r="AB11" s="140"/>
      <c r="AC11" s="140"/>
      <c r="AD11" s="140"/>
      <c r="AE11" s="141"/>
      <c r="AG11" s="138" t="s">
        <v>92</v>
      </c>
      <c r="AH11" s="138"/>
      <c r="AI11" s="138"/>
      <c r="AJ11" s="138"/>
      <c r="AK11" s="176"/>
      <c r="AL11" s="138"/>
      <c r="AM11" s="138"/>
      <c r="AN11" s="138"/>
      <c r="AO11" s="176"/>
      <c r="AP11" s="138"/>
      <c r="AQ11" s="138"/>
      <c r="AR11" s="138"/>
      <c r="AS11" s="176"/>
      <c r="AT11" s="138"/>
      <c r="AU11" s="138"/>
      <c r="AV11" s="138"/>
      <c r="AW11" s="176"/>
      <c r="AX11" s="168">
        <f t="shared" ref="AX11:AX31" si="1">AH11+AI11+AJ11+AL11+AM11+AN11+AP11+AQ11+AR11+AT11+AU11+AV11</f>
        <v>0</v>
      </c>
      <c r="AY11" s="145">
        <f>+AK11+AO11+AS11+AW11</f>
        <v>0</v>
      </c>
      <c r="AZ11" s="140"/>
      <c r="BA11" s="140"/>
      <c r="BB11" s="140"/>
      <c r="BC11" s="140"/>
      <c r="BD11" s="140"/>
      <c r="BE11" s="140"/>
      <c r="BF11" s="140"/>
      <c r="BG11" s="140"/>
      <c r="BH11" s="140"/>
      <c r="BI11" s="140"/>
      <c r="BJ11" s="140"/>
      <c r="BK11" s="141"/>
    </row>
    <row r="12" spans="1:63" x14ac:dyDescent="0.3">
      <c r="A12" s="138" t="s">
        <v>93</v>
      </c>
      <c r="B12" s="138"/>
      <c r="C12" s="138"/>
      <c r="D12" s="138"/>
      <c r="E12" s="176"/>
      <c r="F12" s="138"/>
      <c r="G12" s="138"/>
      <c r="H12" s="138"/>
      <c r="I12" s="176"/>
      <c r="J12" s="138"/>
      <c r="K12" s="138"/>
      <c r="L12" s="138"/>
      <c r="M12" s="176"/>
      <c r="N12" s="138"/>
      <c r="O12" s="138"/>
      <c r="P12" s="138"/>
      <c r="Q12" s="176"/>
      <c r="R12" s="168">
        <f t="shared" si="0"/>
        <v>0</v>
      </c>
      <c r="S12" s="145">
        <f t="shared" ref="S12:S31" si="2">+E12+I12+M12+Q12</f>
        <v>0</v>
      </c>
      <c r="T12" s="167"/>
      <c r="U12" s="167"/>
      <c r="V12" s="167"/>
      <c r="W12" s="167"/>
      <c r="X12" s="167"/>
      <c r="Y12" s="140"/>
      <c r="Z12" s="140"/>
      <c r="AA12" s="140"/>
      <c r="AB12" s="140"/>
      <c r="AC12" s="140"/>
      <c r="AD12" s="140"/>
      <c r="AE12" s="140"/>
      <c r="AG12" s="138" t="s">
        <v>93</v>
      </c>
      <c r="AH12" s="138"/>
      <c r="AI12" s="138"/>
      <c r="AJ12" s="138"/>
      <c r="AK12" s="176"/>
      <c r="AL12" s="138"/>
      <c r="AM12" s="138"/>
      <c r="AN12" s="138"/>
      <c r="AO12" s="176"/>
      <c r="AP12" s="138"/>
      <c r="AQ12" s="138"/>
      <c r="AR12" s="138"/>
      <c r="AS12" s="176"/>
      <c r="AT12" s="138"/>
      <c r="AU12" s="138"/>
      <c r="AV12" s="138"/>
      <c r="AW12" s="176"/>
      <c r="AX12" s="168">
        <f t="shared" si="1"/>
        <v>0</v>
      </c>
      <c r="AY12" s="145">
        <f t="shared" ref="AY12:AY31" si="3">+AK12+AO12+AS12+AW12</f>
        <v>0</v>
      </c>
      <c r="AZ12" s="140"/>
      <c r="BA12" s="140"/>
      <c r="BB12" s="140"/>
      <c r="BC12" s="140"/>
      <c r="BD12" s="140"/>
      <c r="BE12" s="140"/>
      <c r="BF12" s="140"/>
      <c r="BG12" s="140"/>
      <c r="BH12" s="140"/>
      <c r="BI12" s="140"/>
      <c r="BJ12" s="140"/>
      <c r="BK12" s="140"/>
    </row>
    <row r="13" spans="1:63" x14ac:dyDescent="0.3">
      <c r="A13" s="138" t="s">
        <v>94</v>
      </c>
      <c r="B13" s="138"/>
      <c r="C13" s="138"/>
      <c r="D13" s="138"/>
      <c r="E13" s="176"/>
      <c r="F13" s="138"/>
      <c r="G13" s="138"/>
      <c r="H13" s="138"/>
      <c r="I13" s="176"/>
      <c r="J13" s="138"/>
      <c r="K13" s="138"/>
      <c r="L13" s="138"/>
      <c r="M13" s="176"/>
      <c r="N13" s="138"/>
      <c r="O13" s="138"/>
      <c r="P13" s="138"/>
      <c r="Q13" s="176"/>
      <c r="R13" s="168">
        <f t="shared" si="0"/>
        <v>0</v>
      </c>
      <c r="S13" s="145">
        <f t="shared" si="2"/>
        <v>0</v>
      </c>
      <c r="T13" s="167"/>
      <c r="U13" s="167"/>
      <c r="V13" s="167"/>
      <c r="W13" s="167"/>
      <c r="X13" s="167"/>
      <c r="Y13" s="140"/>
      <c r="Z13" s="140"/>
      <c r="AA13" s="140"/>
      <c r="AB13" s="140"/>
      <c r="AC13" s="140"/>
      <c r="AD13" s="140"/>
      <c r="AE13" s="140"/>
      <c r="AG13" s="138" t="s">
        <v>94</v>
      </c>
      <c r="AH13" s="138"/>
      <c r="AI13" s="138"/>
      <c r="AJ13" s="138"/>
      <c r="AK13" s="176"/>
      <c r="AL13" s="138"/>
      <c r="AM13" s="138"/>
      <c r="AN13" s="138"/>
      <c r="AO13" s="176"/>
      <c r="AP13" s="138"/>
      <c r="AQ13" s="138"/>
      <c r="AR13" s="138"/>
      <c r="AS13" s="176"/>
      <c r="AT13" s="138"/>
      <c r="AU13" s="138"/>
      <c r="AV13" s="138"/>
      <c r="AW13" s="176"/>
      <c r="AX13" s="168">
        <f t="shared" si="1"/>
        <v>0</v>
      </c>
      <c r="AY13" s="145">
        <f t="shared" si="3"/>
        <v>0</v>
      </c>
      <c r="AZ13" s="140"/>
      <c r="BA13" s="140"/>
      <c r="BB13" s="140"/>
      <c r="BC13" s="140"/>
      <c r="BD13" s="140"/>
      <c r="BE13" s="140"/>
      <c r="BF13" s="140"/>
      <c r="BG13" s="140"/>
      <c r="BH13" s="140"/>
      <c r="BI13" s="140"/>
      <c r="BJ13" s="140"/>
      <c r="BK13" s="140"/>
    </row>
    <row r="14" spans="1:63" x14ac:dyDescent="0.3">
      <c r="A14" s="138" t="s">
        <v>95</v>
      </c>
      <c r="B14" s="138"/>
      <c r="C14" s="138"/>
      <c r="D14" s="138"/>
      <c r="E14" s="176"/>
      <c r="F14" s="138"/>
      <c r="G14" s="138"/>
      <c r="H14" s="138"/>
      <c r="I14" s="176"/>
      <c r="J14" s="138"/>
      <c r="K14" s="138"/>
      <c r="L14" s="138"/>
      <c r="M14" s="176"/>
      <c r="N14" s="138"/>
      <c r="O14" s="138"/>
      <c r="P14" s="138"/>
      <c r="Q14" s="176"/>
      <c r="R14" s="168">
        <f t="shared" si="0"/>
        <v>0</v>
      </c>
      <c r="S14" s="145">
        <f t="shared" si="2"/>
        <v>0</v>
      </c>
      <c r="T14" s="167"/>
      <c r="U14" s="167"/>
      <c r="V14" s="167"/>
      <c r="W14" s="167"/>
      <c r="X14" s="167"/>
      <c r="Y14" s="140"/>
      <c r="Z14" s="140"/>
      <c r="AA14" s="140"/>
      <c r="AB14" s="140"/>
      <c r="AC14" s="140"/>
      <c r="AD14" s="140"/>
      <c r="AE14" s="140"/>
      <c r="AG14" s="138" t="s">
        <v>95</v>
      </c>
      <c r="AH14" s="138"/>
      <c r="AI14" s="138"/>
      <c r="AJ14" s="138"/>
      <c r="AK14" s="176"/>
      <c r="AL14" s="138"/>
      <c r="AM14" s="138"/>
      <c r="AN14" s="138"/>
      <c r="AO14" s="176"/>
      <c r="AP14" s="138"/>
      <c r="AQ14" s="138"/>
      <c r="AR14" s="138"/>
      <c r="AS14" s="176"/>
      <c r="AT14" s="138"/>
      <c r="AU14" s="138"/>
      <c r="AV14" s="138"/>
      <c r="AW14" s="176"/>
      <c r="AX14" s="168">
        <f t="shared" si="1"/>
        <v>0</v>
      </c>
      <c r="AY14" s="145">
        <f t="shared" si="3"/>
        <v>0</v>
      </c>
      <c r="AZ14" s="140"/>
      <c r="BA14" s="140"/>
      <c r="BB14" s="140"/>
      <c r="BC14" s="140"/>
      <c r="BD14" s="140"/>
      <c r="BE14" s="140"/>
      <c r="BF14" s="140"/>
      <c r="BG14" s="140"/>
      <c r="BH14" s="140"/>
      <c r="BI14" s="140"/>
      <c r="BJ14" s="140"/>
      <c r="BK14" s="140"/>
    </row>
    <row r="15" spans="1:63" x14ac:dyDescent="0.3">
      <c r="A15" s="138" t="s">
        <v>96</v>
      </c>
      <c r="B15" s="138"/>
      <c r="C15" s="138"/>
      <c r="D15" s="138"/>
      <c r="E15" s="176"/>
      <c r="F15" s="138"/>
      <c r="G15" s="138"/>
      <c r="H15" s="138"/>
      <c r="I15" s="176"/>
      <c r="J15" s="138"/>
      <c r="K15" s="138"/>
      <c r="L15" s="138"/>
      <c r="M15" s="176"/>
      <c r="N15" s="138"/>
      <c r="O15" s="138"/>
      <c r="P15" s="138"/>
      <c r="Q15" s="176"/>
      <c r="R15" s="168">
        <f t="shared" si="0"/>
        <v>0</v>
      </c>
      <c r="S15" s="145">
        <f t="shared" si="2"/>
        <v>0</v>
      </c>
      <c r="T15" s="167"/>
      <c r="U15" s="167"/>
      <c r="V15" s="167"/>
      <c r="W15" s="167"/>
      <c r="X15" s="167"/>
      <c r="Y15" s="140"/>
      <c r="Z15" s="140"/>
      <c r="AA15" s="140"/>
      <c r="AB15" s="140"/>
      <c r="AC15" s="140"/>
      <c r="AD15" s="140"/>
      <c r="AE15" s="140"/>
      <c r="AG15" s="138" t="s">
        <v>96</v>
      </c>
      <c r="AH15" s="138"/>
      <c r="AI15" s="138"/>
      <c r="AJ15" s="138"/>
      <c r="AK15" s="176"/>
      <c r="AL15" s="138"/>
      <c r="AM15" s="138"/>
      <c r="AN15" s="138"/>
      <c r="AO15" s="176"/>
      <c r="AP15" s="138"/>
      <c r="AQ15" s="138"/>
      <c r="AR15" s="138"/>
      <c r="AS15" s="176"/>
      <c r="AT15" s="138"/>
      <c r="AU15" s="138"/>
      <c r="AV15" s="138"/>
      <c r="AW15" s="176"/>
      <c r="AX15" s="168">
        <f t="shared" si="1"/>
        <v>0</v>
      </c>
      <c r="AY15" s="145">
        <f t="shared" si="3"/>
        <v>0</v>
      </c>
      <c r="AZ15" s="140"/>
      <c r="BA15" s="140"/>
      <c r="BB15" s="140"/>
      <c r="BC15" s="140"/>
      <c r="BD15" s="140"/>
      <c r="BE15" s="140"/>
      <c r="BF15" s="140"/>
      <c r="BG15" s="140"/>
      <c r="BH15" s="140"/>
      <c r="BI15" s="140"/>
      <c r="BJ15" s="140"/>
      <c r="BK15" s="140"/>
    </row>
    <row r="16" spans="1:63" x14ac:dyDescent="0.3">
      <c r="A16" s="138" t="s">
        <v>97</v>
      </c>
      <c r="B16" s="138"/>
      <c r="C16" s="138"/>
      <c r="D16" s="138"/>
      <c r="E16" s="176"/>
      <c r="F16" s="138"/>
      <c r="G16" s="138"/>
      <c r="H16" s="138"/>
      <c r="I16" s="176"/>
      <c r="J16" s="138"/>
      <c r="K16" s="138"/>
      <c r="L16" s="138"/>
      <c r="M16" s="176"/>
      <c r="N16" s="138"/>
      <c r="O16" s="138"/>
      <c r="P16" s="138"/>
      <c r="Q16" s="176"/>
      <c r="R16" s="168">
        <f t="shared" si="0"/>
        <v>0</v>
      </c>
      <c r="S16" s="145">
        <f t="shared" si="2"/>
        <v>0</v>
      </c>
      <c r="T16" s="167"/>
      <c r="U16" s="167"/>
      <c r="V16" s="167"/>
      <c r="W16" s="167"/>
      <c r="X16" s="167"/>
      <c r="Y16" s="140"/>
      <c r="Z16" s="140"/>
      <c r="AA16" s="140"/>
      <c r="AB16" s="140"/>
      <c r="AC16" s="140"/>
      <c r="AD16" s="140"/>
      <c r="AE16" s="140"/>
      <c r="AG16" s="138" t="s">
        <v>97</v>
      </c>
      <c r="AH16" s="138"/>
      <c r="AI16" s="138"/>
      <c r="AJ16" s="138"/>
      <c r="AK16" s="176"/>
      <c r="AL16" s="138"/>
      <c r="AM16" s="138"/>
      <c r="AN16" s="138"/>
      <c r="AO16" s="176"/>
      <c r="AP16" s="138"/>
      <c r="AQ16" s="138"/>
      <c r="AR16" s="138"/>
      <c r="AS16" s="176"/>
      <c r="AT16" s="138"/>
      <c r="AU16" s="138"/>
      <c r="AV16" s="138"/>
      <c r="AW16" s="176"/>
      <c r="AX16" s="168">
        <f t="shared" si="1"/>
        <v>0</v>
      </c>
      <c r="AY16" s="145">
        <f t="shared" si="3"/>
        <v>0</v>
      </c>
      <c r="AZ16" s="140"/>
      <c r="BA16" s="140"/>
      <c r="BB16" s="140"/>
      <c r="BC16" s="140"/>
      <c r="BD16" s="140"/>
      <c r="BE16" s="140"/>
      <c r="BF16" s="140"/>
      <c r="BG16" s="140"/>
      <c r="BH16" s="140"/>
      <c r="BI16" s="140"/>
      <c r="BJ16" s="140"/>
      <c r="BK16" s="140"/>
    </row>
    <row r="17" spans="1:63" x14ac:dyDescent="0.3">
      <c r="A17" s="138" t="s">
        <v>98</v>
      </c>
      <c r="B17" s="138"/>
      <c r="C17" s="138"/>
      <c r="D17" s="138"/>
      <c r="E17" s="176"/>
      <c r="F17" s="138"/>
      <c r="G17" s="138"/>
      <c r="H17" s="138"/>
      <c r="I17" s="176"/>
      <c r="J17" s="138"/>
      <c r="K17" s="138"/>
      <c r="L17" s="138"/>
      <c r="M17" s="176"/>
      <c r="N17" s="138"/>
      <c r="O17" s="138"/>
      <c r="P17" s="138"/>
      <c r="Q17" s="176"/>
      <c r="R17" s="168">
        <f t="shared" si="0"/>
        <v>0</v>
      </c>
      <c r="S17" s="145">
        <f t="shared" si="2"/>
        <v>0</v>
      </c>
      <c r="T17" s="167"/>
      <c r="U17" s="167"/>
      <c r="V17" s="167"/>
      <c r="W17" s="167"/>
      <c r="X17" s="167"/>
      <c r="Y17" s="140"/>
      <c r="Z17" s="140"/>
      <c r="AA17" s="140"/>
      <c r="AB17" s="140"/>
      <c r="AC17" s="140"/>
      <c r="AD17" s="140"/>
      <c r="AE17" s="140"/>
      <c r="AG17" s="138" t="s">
        <v>98</v>
      </c>
      <c r="AH17" s="138"/>
      <c r="AI17" s="138"/>
      <c r="AJ17" s="138"/>
      <c r="AK17" s="176"/>
      <c r="AL17" s="138"/>
      <c r="AM17" s="138"/>
      <c r="AN17" s="138"/>
      <c r="AO17" s="176"/>
      <c r="AP17" s="138"/>
      <c r="AQ17" s="138"/>
      <c r="AR17" s="138"/>
      <c r="AS17" s="176"/>
      <c r="AT17" s="138"/>
      <c r="AU17" s="138"/>
      <c r="AV17" s="138"/>
      <c r="AW17" s="176"/>
      <c r="AX17" s="168">
        <f t="shared" si="1"/>
        <v>0</v>
      </c>
      <c r="AY17" s="145">
        <f t="shared" si="3"/>
        <v>0</v>
      </c>
      <c r="AZ17" s="140"/>
      <c r="BA17" s="140"/>
      <c r="BB17" s="140"/>
      <c r="BC17" s="140"/>
      <c r="BD17" s="140"/>
      <c r="BE17" s="140"/>
      <c r="BF17" s="140"/>
      <c r="BG17" s="140"/>
      <c r="BH17" s="140"/>
      <c r="BI17" s="140"/>
      <c r="BJ17" s="140"/>
      <c r="BK17" s="140"/>
    </row>
    <row r="18" spans="1:63" x14ac:dyDescent="0.3">
      <c r="A18" s="138" t="s">
        <v>99</v>
      </c>
      <c r="B18" s="138"/>
      <c r="C18" s="138"/>
      <c r="D18" s="138"/>
      <c r="E18" s="176"/>
      <c r="F18" s="138"/>
      <c r="G18" s="138"/>
      <c r="H18" s="138"/>
      <c r="I18" s="176"/>
      <c r="J18" s="138"/>
      <c r="K18" s="138"/>
      <c r="L18" s="138"/>
      <c r="M18" s="176"/>
      <c r="N18" s="138"/>
      <c r="O18" s="138"/>
      <c r="P18" s="138"/>
      <c r="Q18" s="176"/>
      <c r="R18" s="168">
        <f t="shared" si="0"/>
        <v>0</v>
      </c>
      <c r="S18" s="145">
        <f t="shared" si="2"/>
        <v>0</v>
      </c>
      <c r="T18" s="167"/>
      <c r="U18" s="167"/>
      <c r="V18" s="167"/>
      <c r="W18" s="167"/>
      <c r="X18" s="167"/>
      <c r="Y18" s="140"/>
      <c r="Z18" s="140"/>
      <c r="AA18" s="140"/>
      <c r="AB18" s="140"/>
      <c r="AC18" s="140"/>
      <c r="AD18" s="140"/>
      <c r="AE18" s="140"/>
      <c r="AG18" s="138" t="s">
        <v>99</v>
      </c>
      <c r="AH18" s="138"/>
      <c r="AI18" s="138"/>
      <c r="AJ18" s="138"/>
      <c r="AK18" s="176"/>
      <c r="AL18" s="138"/>
      <c r="AM18" s="138"/>
      <c r="AN18" s="138"/>
      <c r="AO18" s="176"/>
      <c r="AP18" s="138"/>
      <c r="AQ18" s="138"/>
      <c r="AR18" s="138"/>
      <c r="AS18" s="176"/>
      <c r="AT18" s="138"/>
      <c r="AU18" s="138"/>
      <c r="AV18" s="138"/>
      <c r="AW18" s="176"/>
      <c r="AX18" s="168">
        <f t="shared" si="1"/>
        <v>0</v>
      </c>
      <c r="AY18" s="145">
        <f t="shared" si="3"/>
        <v>0</v>
      </c>
      <c r="AZ18" s="140"/>
      <c r="BA18" s="140"/>
      <c r="BB18" s="140"/>
      <c r="BC18" s="140"/>
      <c r="BD18" s="140"/>
      <c r="BE18" s="140"/>
      <c r="BF18" s="140"/>
      <c r="BG18" s="140"/>
      <c r="BH18" s="140"/>
      <c r="BI18" s="140"/>
      <c r="BJ18" s="140"/>
      <c r="BK18" s="140"/>
    </row>
    <row r="19" spans="1:63" x14ac:dyDescent="0.3">
      <c r="A19" s="138" t="s">
        <v>100</v>
      </c>
      <c r="B19" s="138"/>
      <c r="C19" s="138"/>
      <c r="D19" s="138"/>
      <c r="E19" s="176"/>
      <c r="F19" s="138"/>
      <c r="G19" s="138"/>
      <c r="H19" s="138"/>
      <c r="I19" s="176"/>
      <c r="J19" s="138"/>
      <c r="K19" s="138"/>
      <c r="L19" s="138"/>
      <c r="M19" s="176"/>
      <c r="N19" s="138"/>
      <c r="O19" s="138"/>
      <c r="P19" s="138"/>
      <c r="Q19" s="176"/>
      <c r="R19" s="168">
        <f t="shared" si="0"/>
        <v>0</v>
      </c>
      <c r="S19" s="145">
        <f t="shared" si="2"/>
        <v>0</v>
      </c>
      <c r="T19" s="167"/>
      <c r="U19" s="167"/>
      <c r="V19" s="167"/>
      <c r="W19" s="167"/>
      <c r="X19" s="167"/>
      <c r="Y19" s="140"/>
      <c r="Z19" s="140"/>
      <c r="AA19" s="140"/>
      <c r="AB19" s="140"/>
      <c r="AC19" s="140"/>
      <c r="AD19" s="140"/>
      <c r="AE19" s="140"/>
      <c r="AG19" s="138" t="s">
        <v>100</v>
      </c>
      <c r="AH19" s="138"/>
      <c r="AI19" s="138"/>
      <c r="AJ19" s="138"/>
      <c r="AK19" s="176"/>
      <c r="AL19" s="138"/>
      <c r="AM19" s="138"/>
      <c r="AN19" s="138"/>
      <c r="AO19" s="176"/>
      <c r="AP19" s="138"/>
      <c r="AQ19" s="138"/>
      <c r="AR19" s="138"/>
      <c r="AS19" s="176"/>
      <c r="AT19" s="138"/>
      <c r="AU19" s="138"/>
      <c r="AV19" s="138"/>
      <c r="AW19" s="176"/>
      <c r="AX19" s="168">
        <f t="shared" si="1"/>
        <v>0</v>
      </c>
      <c r="AY19" s="145">
        <f t="shared" si="3"/>
        <v>0</v>
      </c>
      <c r="AZ19" s="140"/>
      <c r="BA19" s="140"/>
      <c r="BB19" s="140"/>
      <c r="BC19" s="140"/>
      <c r="BD19" s="140"/>
      <c r="BE19" s="140"/>
      <c r="BF19" s="140"/>
      <c r="BG19" s="140"/>
      <c r="BH19" s="140"/>
      <c r="BI19" s="138"/>
      <c r="BJ19" s="138"/>
      <c r="BK19" s="138"/>
    </row>
    <row r="20" spans="1:63" x14ac:dyDescent="0.3">
      <c r="A20" s="138" t="s">
        <v>101</v>
      </c>
      <c r="B20" s="138"/>
      <c r="C20" s="138"/>
      <c r="D20" s="138"/>
      <c r="E20" s="176"/>
      <c r="F20" s="138"/>
      <c r="G20" s="138"/>
      <c r="H20" s="138"/>
      <c r="I20" s="176"/>
      <c r="J20" s="138"/>
      <c r="K20" s="138"/>
      <c r="L20" s="138"/>
      <c r="M20" s="176"/>
      <c r="N20" s="138"/>
      <c r="O20" s="138"/>
      <c r="P20" s="138"/>
      <c r="Q20" s="176"/>
      <c r="R20" s="168">
        <f t="shared" si="0"/>
        <v>0</v>
      </c>
      <c r="S20" s="145">
        <f t="shared" si="2"/>
        <v>0</v>
      </c>
      <c r="T20" s="167"/>
      <c r="U20" s="167"/>
      <c r="V20" s="167"/>
      <c r="W20" s="167"/>
      <c r="X20" s="167"/>
      <c r="Y20" s="140"/>
      <c r="Z20" s="140"/>
      <c r="AA20" s="140"/>
      <c r="AB20" s="140"/>
      <c r="AC20" s="140"/>
      <c r="AD20" s="140"/>
      <c r="AE20" s="140"/>
      <c r="AG20" s="138" t="s">
        <v>101</v>
      </c>
      <c r="AH20" s="138"/>
      <c r="AI20" s="138"/>
      <c r="AJ20" s="138"/>
      <c r="AK20" s="176"/>
      <c r="AL20" s="138"/>
      <c r="AM20" s="138"/>
      <c r="AN20" s="138"/>
      <c r="AO20" s="176"/>
      <c r="AP20" s="138"/>
      <c r="AQ20" s="138"/>
      <c r="AR20" s="138"/>
      <c r="AS20" s="176"/>
      <c r="AT20" s="138"/>
      <c r="AU20" s="138"/>
      <c r="AV20" s="138"/>
      <c r="AW20" s="176"/>
      <c r="AX20" s="168">
        <f t="shared" si="1"/>
        <v>0</v>
      </c>
      <c r="AY20" s="145">
        <f t="shared" si="3"/>
        <v>0</v>
      </c>
      <c r="AZ20" s="140"/>
      <c r="BA20" s="140"/>
      <c r="BB20" s="140"/>
      <c r="BC20" s="140"/>
      <c r="BD20" s="140"/>
      <c r="BE20" s="140"/>
      <c r="BF20" s="140"/>
      <c r="BG20" s="140"/>
      <c r="BH20" s="140"/>
      <c r="BI20" s="138"/>
      <c r="BJ20" s="138"/>
      <c r="BK20" s="138"/>
    </row>
    <row r="21" spans="1:63" x14ac:dyDescent="0.3">
      <c r="A21" s="138" t="s">
        <v>102</v>
      </c>
      <c r="B21" s="138"/>
      <c r="C21" s="138"/>
      <c r="D21" s="138"/>
      <c r="E21" s="176"/>
      <c r="F21" s="138"/>
      <c r="G21" s="138"/>
      <c r="H21" s="138"/>
      <c r="I21" s="176"/>
      <c r="J21" s="138"/>
      <c r="K21" s="138"/>
      <c r="L21" s="138"/>
      <c r="M21" s="176"/>
      <c r="N21" s="138"/>
      <c r="O21" s="138"/>
      <c r="P21" s="138"/>
      <c r="Q21" s="176"/>
      <c r="R21" s="168">
        <f t="shared" si="0"/>
        <v>0</v>
      </c>
      <c r="S21" s="145">
        <f t="shared" si="2"/>
        <v>0</v>
      </c>
      <c r="T21" s="167"/>
      <c r="U21" s="167"/>
      <c r="V21" s="167"/>
      <c r="W21" s="167"/>
      <c r="X21" s="167"/>
      <c r="Y21" s="140"/>
      <c r="Z21" s="140"/>
      <c r="AA21" s="140"/>
      <c r="AB21" s="140"/>
      <c r="AC21" s="140"/>
      <c r="AD21" s="140"/>
      <c r="AE21" s="140"/>
      <c r="AG21" s="138" t="s">
        <v>102</v>
      </c>
      <c r="AH21" s="138"/>
      <c r="AI21" s="138"/>
      <c r="AJ21" s="138"/>
      <c r="AK21" s="176"/>
      <c r="AL21" s="138"/>
      <c r="AM21" s="138"/>
      <c r="AN21" s="138"/>
      <c r="AO21" s="176"/>
      <c r="AP21" s="138"/>
      <c r="AQ21" s="138"/>
      <c r="AR21" s="138"/>
      <c r="AS21" s="176"/>
      <c r="AT21" s="138"/>
      <c r="AU21" s="138"/>
      <c r="AV21" s="138"/>
      <c r="AW21" s="176"/>
      <c r="AX21" s="168">
        <f t="shared" si="1"/>
        <v>0</v>
      </c>
      <c r="AY21" s="145">
        <f t="shared" si="3"/>
        <v>0</v>
      </c>
      <c r="AZ21" s="140"/>
      <c r="BA21" s="140"/>
      <c r="BB21" s="140"/>
      <c r="BC21" s="140"/>
      <c r="BD21" s="140"/>
      <c r="BE21" s="140"/>
      <c r="BF21" s="140"/>
      <c r="BG21" s="140"/>
      <c r="BH21" s="140"/>
      <c r="BI21" s="138"/>
      <c r="BJ21" s="138"/>
      <c r="BK21" s="138"/>
    </row>
    <row r="22" spans="1:63" x14ac:dyDescent="0.3">
      <c r="A22" s="138" t="s">
        <v>103</v>
      </c>
      <c r="B22" s="138"/>
      <c r="C22" s="138"/>
      <c r="D22" s="138"/>
      <c r="E22" s="176"/>
      <c r="F22" s="138"/>
      <c r="G22" s="138"/>
      <c r="H22" s="138"/>
      <c r="I22" s="176"/>
      <c r="J22" s="138"/>
      <c r="K22" s="138"/>
      <c r="L22" s="138"/>
      <c r="M22" s="176"/>
      <c r="N22" s="138"/>
      <c r="O22" s="138"/>
      <c r="P22" s="138"/>
      <c r="Q22" s="176"/>
      <c r="R22" s="168">
        <f t="shared" si="0"/>
        <v>0</v>
      </c>
      <c r="S22" s="145">
        <f t="shared" si="2"/>
        <v>0</v>
      </c>
      <c r="T22" s="167"/>
      <c r="U22" s="167"/>
      <c r="V22" s="167"/>
      <c r="W22" s="167"/>
      <c r="X22" s="167"/>
      <c r="Y22" s="140"/>
      <c r="Z22" s="140"/>
      <c r="AA22" s="140"/>
      <c r="AB22" s="140"/>
      <c r="AC22" s="140"/>
      <c r="AD22" s="140"/>
      <c r="AE22" s="140"/>
      <c r="AG22" s="138" t="s">
        <v>103</v>
      </c>
      <c r="AH22" s="138"/>
      <c r="AI22" s="138"/>
      <c r="AJ22" s="138"/>
      <c r="AK22" s="176"/>
      <c r="AL22" s="138"/>
      <c r="AM22" s="138"/>
      <c r="AN22" s="138"/>
      <c r="AO22" s="176"/>
      <c r="AP22" s="138"/>
      <c r="AQ22" s="138"/>
      <c r="AR22" s="138"/>
      <c r="AS22" s="176"/>
      <c r="AT22" s="138"/>
      <c r="AU22" s="138"/>
      <c r="AV22" s="138"/>
      <c r="AW22" s="176"/>
      <c r="AX22" s="168">
        <f t="shared" si="1"/>
        <v>0</v>
      </c>
      <c r="AY22" s="145">
        <f t="shared" si="3"/>
        <v>0</v>
      </c>
      <c r="AZ22" s="140"/>
      <c r="BA22" s="140"/>
      <c r="BB22" s="140"/>
      <c r="BC22" s="140"/>
      <c r="BD22" s="140"/>
      <c r="BE22" s="140"/>
      <c r="BF22" s="140"/>
      <c r="BG22" s="140"/>
      <c r="BH22" s="140"/>
      <c r="BI22" s="140"/>
      <c r="BJ22" s="140"/>
      <c r="BK22" s="140"/>
    </row>
    <row r="23" spans="1:63" x14ac:dyDescent="0.3">
      <c r="A23" s="138" t="s">
        <v>104</v>
      </c>
      <c r="B23" s="138"/>
      <c r="C23" s="138"/>
      <c r="D23" s="138"/>
      <c r="E23" s="176"/>
      <c r="F23" s="138"/>
      <c r="G23" s="138"/>
      <c r="H23" s="138"/>
      <c r="I23" s="176"/>
      <c r="J23" s="138"/>
      <c r="K23" s="138"/>
      <c r="L23" s="138"/>
      <c r="M23" s="176"/>
      <c r="N23" s="138"/>
      <c r="O23" s="138"/>
      <c r="P23" s="138"/>
      <c r="Q23" s="176"/>
      <c r="R23" s="168">
        <f t="shared" si="0"/>
        <v>0</v>
      </c>
      <c r="S23" s="145">
        <f t="shared" si="2"/>
        <v>0</v>
      </c>
      <c r="T23" s="167"/>
      <c r="U23" s="167"/>
      <c r="V23" s="167"/>
      <c r="W23" s="167"/>
      <c r="X23" s="167"/>
      <c r="Y23" s="140"/>
      <c r="Z23" s="140"/>
      <c r="AA23" s="140"/>
      <c r="AB23" s="140"/>
      <c r="AC23" s="140"/>
      <c r="AD23" s="140"/>
      <c r="AE23" s="140"/>
      <c r="AG23" s="138" t="s">
        <v>104</v>
      </c>
      <c r="AH23" s="138"/>
      <c r="AI23" s="138"/>
      <c r="AJ23" s="138"/>
      <c r="AK23" s="176"/>
      <c r="AL23" s="138"/>
      <c r="AM23" s="138"/>
      <c r="AN23" s="138"/>
      <c r="AO23" s="176"/>
      <c r="AP23" s="138"/>
      <c r="AQ23" s="138"/>
      <c r="AR23" s="138"/>
      <c r="AS23" s="176"/>
      <c r="AT23" s="138"/>
      <c r="AU23" s="138"/>
      <c r="AV23" s="138"/>
      <c r="AW23" s="176"/>
      <c r="AX23" s="168">
        <f t="shared" si="1"/>
        <v>0</v>
      </c>
      <c r="AY23" s="145">
        <f t="shared" si="3"/>
        <v>0</v>
      </c>
      <c r="AZ23" s="140"/>
      <c r="BA23" s="140"/>
      <c r="BB23" s="140"/>
      <c r="BC23" s="140"/>
      <c r="BD23" s="140"/>
      <c r="BE23" s="140"/>
      <c r="BF23" s="140"/>
      <c r="BG23" s="140"/>
      <c r="BH23" s="140"/>
      <c r="BI23" s="140"/>
      <c r="BJ23" s="140"/>
      <c r="BK23" s="140"/>
    </row>
    <row r="24" spans="1:63" x14ac:dyDescent="0.3">
      <c r="A24" s="138" t="s">
        <v>105</v>
      </c>
      <c r="B24" s="138"/>
      <c r="C24" s="138"/>
      <c r="D24" s="138"/>
      <c r="E24" s="176"/>
      <c r="F24" s="138"/>
      <c r="G24" s="138"/>
      <c r="H24" s="138"/>
      <c r="I24" s="176"/>
      <c r="J24" s="138"/>
      <c r="K24" s="138"/>
      <c r="L24" s="138"/>
      <c r="M24" s="176"/>
      <c r="N24" s="138"/>
      <c r="O24" s="138"/>
      <c r="P24" s="138"/>
      <c r="Q24" s="176"/>
      <c r="R24" s="168">
        <f t="shared" si="0"/>
        <v>0</v>
      </c>
      <c r="S24" s="145">
        <f t="shared" si="2"/>
        <v>0</v>
      </c>
      <c r="T24" s="167"/>
      <c r="U24" s="167"/>
      <c r="V24" s="167"/>
      <c r="W24" s="167"/>
      <c r="X24" s="167"/>
      <c r="Y24" s="140"/>
      <c r="Z24" s="140"/>
      <c r="AA24" s="140"/>
      <c r="AB24" s="140"/>
      <c r="AC24" s="140"/>
      <c r="AD24" s="140"/>
      <c r="AE24" s="140"/>
      <c r="AG24" s="138" t="s">
        <v>105</v>
      </c>
      <c r="AH24" s="138"/>
      <c r="AI24" s="138"/>
      <c r="AJ24" s="138"/>
      <c r="AK24" s="176"/>
      <c r="AL24" s="138"/>
      <c r="AM24" s="138"/>
      <c r="AN24" s="138"/>
      <c r="AO24" s="176"/>
      <c r="AP24" s="138"/>
      <c r="AQ24" s="138"/>
      <c r="AR24" s="138"/>
      <c r="AS24" s="176"/>
      <c r="AT24" s="138"/>
      <c r="AU24" s="138"/>
      <c r="AV24" s="138"/>
      <c r="AW24" s="176"/>
      <c r="AX24" s="168">
        <f t="shared" si="1"/>
        <v>0</v>
      </c>
      <c r="AY24" s="145">
        <f t="shared" si="3"/>
        <v>0</v>
      </c>
      <c r="AZ24" s="140"/>
      <c r="BA24" s="140"/>
      <c r="BB24" s="140"/>
      <c r="BC24" s="140"/>
      <c r="BD24" s="140"/>
      <c r="BE24" s="140"/>
      <c r="BF24" s="140"/>
      <c r="BG24" s="140"/>
      <c r="BH24" s="140"/>
      <c r="BI24" s="140"/>
      <c r="BJ24" s="140"/>
      <c r="BK24" s="140"/>
    </row>
    <row r="25" spans="1:63" x14ac:dyDescent="0.3">
      <c r="A25" s="138" t="s">
        <v>106</v>
      </c>
      <c r="B25" s="138"/>
      <c r="C25" s="138"/>
      <c r="D25" s="138"/>
      <c r="E25" s="176"/>
      <c r="F25" s="138"/>
      <c r="G25" s="138"/>
      <c r="H25" s="138"/>
      <c r="I25" s="176"/>
      <c r="J25" s="138"/>
      <c r="K25" s="138"/>
      <c r="L25" s="138"/>
      <c r="M25" s="176"/>
      <c r="N25" s="138"/>
      <c r="O25" s="138"/>
      <c r="P25" s="138"/>
      <c r="Q25" s="176"/>
      <c r="R25" s="168">
        <f t="shared" si="0"/>
        <v>0</v>
      </c>
      <c r="S25" s="145">
        <f t="shared" si="2"/>
        <v>0</v>
      </c>
      <c r="T25" s="167"/>
      <c r="U25" s="167"/>
      <c r="V25" s="167"/>
      <c r="W25" s="167"/>
      <c r="X25" s="167"/>
      <c r="Y25" s="140"/>
      <c r="Z25" s="140"/>
      <c r="AA25" s="140"/>
      <c r="AB25" s="140"/>
      <c r="AC25" s="140"/>
      <c r="AD25" s="140"/>
      <c r="AE25" s="140"/>
      <c r="AG25" s="138" t="s">
        <v>106</v>
      </c>
      <c r="AH25" s="138"/>
      <c r="AI25" s="138"/>
      <c r="AJ25" s="138"/>
      <c r="AK25" s="176"/>
      <c r="AL25" s="138"/>
      <c r="AM25" s="138"/>
      <c r="AN25" s="138"/>
      <c r="AO25" s="176"/>
      <c r="AP25" s="138"/>
      <c r="AQ25" s="138"/>
      <c r="AR25" s="138"/>
      <c r="AS25" s="176"/>
      <c r="AT25" s="138"/>
      <c r="AU25" s="138"/>
      <c r="AV25" s="138"/>
      <c r="AW25" s="176"/>
      <c r="AX25" s="168">
        <f t="shared" si="1"/>
        <v>0</v>
      </c>
      <c r="AY25" s="145">
        <f t="shared" si="3"/>
        <v>0</v>
      </c>
      <c r="AZ25" s="140"/>
      <c r="BA25" s="140"/>
      <c r="BB25" s="140"/>
      <c r="BC25" s="140"/>
      <c r="BD25" s="140"/>
      <c r="BE25" s="140"/>
      <c r="BF25" s="140"/>
      <c r="BG25" s="140"/>
      <c r="BH25" s="140"/>
      <c r="BI25" s="140"/>
      <c r="BJ25" s="140"/>
      <c r="BK25" s="140"/>
    </row>
    <row r="26" spans="1:63" x14ac:dyDescent="0.3">
      <c r="A26" s="138" t="s">
        <v>107</v>
      </c>
      <c r="B26" s="138"/>
      <c r="C26" s="138"/>
      <c r="D26" s="138"/>
      <c r="E26" s="176"/>
      <c r="F26" s="138"/>
      <c r="G26" s="138"/>
      <c r="H26" s="138"/>
      <c r="I26" s="176"/>
      <c r="J26" s="138"/>
      <c r="K26" s="138"/>
      <c r="L26" s="138"/>
      <c r="M26" s="176"/>
      <c r="N26" s="138"/>
      <c r="O26" s="138"/>
      <c r="P26" s="138"/>
      <c r="Q26" s="176"/>
      <c r="R26" s="168">
        <f t="shared" si="0"/>
        <v>0</v>
      </c>
      <c r="S26" s="145">
        <f t="shared" si="2"/>
        <v>0</v>
      </c>
      <c r="T26" s="167"/>
      <c r="U26" s="167"/>
      <c r="V26" s="167"/>
      <c r="W26" s="167"/>
      <c r="X26" s="167"/>
      <c r="Y26" s="140"/>
      <c r="Z26" s="140"/>
      <c r="AA26" s="140"/>
      <c r="AB26" s="140"/>
      <c r="AC26" s="140"/>
      <c r="AD26" s="140"/>
      <c r="AE26" s="140"/>
      <c r="AG26" s="138" t="s">
        <v>107</v>
      </c>
      <c r="AH26" s="138"/>
      <c r="AI26" s="138"/>
      <c r="AJ26" s="138"/>
      <c r="AK26" s="176"/>
      <c r="AL26" s="138"/>
      <c r="AM26" s="138"/>
      <c r="AN26" s="138"/>
      <c r="AO26" s="176"/>
      <c r="AP26" s="138"/>
      <c r="AQ26" s="138"/>
      <c r="AR26" s="138"/>
      <c r="AS26" s="176"/>
      <c r="AT26" s="138"/>
      <c r="AU26" s="138"/>
      <c r="AV26" s="138"/>
      <c r="AW26" s="176"/>
      <c r="AX26" s="168">
        <f t="shared" si="1"/>
        <v>0</v>
      </c>
      <c r="AY26" s="145">
        <f t="shared" si="3"/>
        <v>0</v>
      </c>
      <c r="AZ26" s="140"/>
      <c r="BA26" s="140"/>
      <c r="BB26" s="140"/>
      <c r="BC26" s="140"/>
      <c r="BD26" s="140"/>
      <c r="BE26" s="140"/>
      <c r="BF26" s="140"/>
      <c r="BG26" s="140"/>
      <c r="BH26" s="140"/>
      <c r="BI26" s="140"/>
      <c r="BJ26" s="140"/>
      <c r="BK26" s="140"/>
    </row>
    <row r="27" spans="1:63" x14ac:dyDescent="0.3">
      <c r="A27" s="138" t="s">
        <v>108</v>
      </c>
      <c r="B27" s="138"/>
      <c r="C27" s="138"/>
      <c r="D27" s="138"/>
      <c r="E27" s="176"/>
      <c r="F27" s="138"/>
      <c r="G27" s="138"/>
      <c r="H27" s="138"/>
      <c r="I27" s="176"/>
      <c r="J27" s="138"/>
      <c r="K27" s="138"/>
      <c r="L27" s="138"/>
      <c r="M27" s="176"/>
      <c r="N27" s="138"/>
      <c r="O27" s="138"/>
      <c r="P27" s="138"/>
      <c r="Q27" s="176"/>
      <c r="R27" s="168">
        <f t="shared" si="0"/>
        <v>0</v>
      </c>
      <c r="S27" s="145">
        <f t="shared" si="2"/>
        <v>0</v>
      </c>
      <c r="T27" s="167"/>
      <c r="U27" s="167"/>
      <c r="V27" s="167"/>
      <c r="W27" s="167"/>
      <c r="X27" s="167"/>
      <c r="Y27" s="140"/>
      <c r="Z27" s="140"/>
      <c r="AA27" s="140"/>
      <c r="AB27" s="140"/>
      <c r="AC27" s="140"/>
      <c r="AD27" s="140"/>
      <c r="AE27" s="140"/>
      <c r="AG27" s="138" t="s">
        <v>108</v>
      </c>
      <c r="AH27" s="138"/>
      <c r="AI27" s="138"/>
      <c r="AJ27" s="138"/>
      <c r="AK27" s="176"/>
      <c r="AL27" s="138"/>
      <c r="AM27" s="138"/>
      <c r="AN27" s="138"/>
      <c r="AO27" s="176"/>
      <c r="AP27" s="138"/>
      <c r="AQ27" s="138"/>
      <c r="AR27" s="138"/>
      <c r="AS27" s="176"/>
      <c r="AT27" s="138"/>
      <c r="AU27" s="138"/>
      <c r="AV27" s="138"/>
      <c r="AW27" s="176"/>
      <c r="AX27" s="168">
        <f t="shared" si="1"/>
        <v>0</v>
      </c>
      <c r="AY27" s="145">
        <f t="shared" si="3"/>
        <v>0</v>
      </c>
      <c r="AZ27" s="140"/>
      <c r="BA27" s="140"/>
      <c r="BB27" s="140"/>
      <c r="BC27" s="140"/>
      <c r="BD27" s="140"/>
      <c r="BE27" s="140"/>
      <c r="BF27" s="140"/>
      <c r="BG27" s="140"/>
      <c r="BH27" s="140"/>
      <c r="BI27" s="140"/>
      <c r="BJ27" s="140"/>
      <c r="BK27" s="140"/>
    </row>
    <row r="28" spans="1:63" x14ac:dyDescent="0.3">
      <c r="A28" s="138" t="s">
        <v>109</v>
      </c>
      <c r="B28" s="138"/>
      <c r="C28" s="138"/>
      <c r="D28" s="138"/>
      <c r="E28" s="176"/>
      <c r="F28" s="138"/>
      <c r="G28" s="138"/>
      <c r="H28" s="138"/>
      <c r="I28" s="176"/>
      <c r="J28" s="138"/>
      <c r="K28" s="138"/>
      <c r="L28" s="138"/>
      <c r="M28" s="176"/>
      <c r="N28" s="138"/>
      <c r="O28" s="138"/>
      <c r="P28" s="138"/>
      <c r="Q28" s="176"/>
      <c r="R28" s="168">
        <f t="shared" si="0"/>
        <v>0</v>
      </c>
      <c r="S28" s="145">
        <f t="shared" si="2"/>
        <v>0</v>
      </c>
      <c r="T28" s="167"/>
      <c r="U28" s="167"/>
      <c r="V28" s="167"/>
      <c r="W28" s="167"/>
      <c r="X28" s="167"/>
      <c r="Y28" s="140"/>
      <c r="Z28" s="140"/>
      <c r="AA28" s="140"/>
      <c r="AB28" s="140"/>
      <c r="AC28" s="140"/>
      <c r="AD28" s="140"/>
      <c r="AE28" s="140"/>
      <c r="AG28" s="138" t="s">
        <v>109</v>
      </c>
      <c r="AH28" s="138"/>
      <c r="AI28" s="138"/>
      <c r="AJ28" s="138"/>
      <c r="AK28" s="176"/>
      <c r="AL28" s="138"/>
      <c r="AM28" s="138"/>
      <c r="AN28" s="138"/>
      <c r="AO28" s="176"/>
      <c r="AP28" s="138"/>
      <c r="AQ28" s="138"/>
      <c r="AR28" s="138"/>
      <c r="AS28" s="176"/>
      <c r="AT28" s="138"/>
      <c r="AU28" s="138"/>
      <c r="AV28" s="138"/>
      <c r="AW28" s="176"/>
      <c r="AX28" s="168">
        <f t="shared" si="1"/>
        <v>0</v>
      </c>
      <c r="AY28" s="145">
        <f t="shared" si="3"/>
        <v>0</v>
      </c>
      <c r="AZ28" s="140"/>
      <c r="BA28" s="140"/>
      <c r="BB28" s="140"/>
      <c r="BC28" s="140"/>
      <c r="BD28" s="140"/>
      <c r="BE28" s="140"/>
      <c r="BF28" s="140"/>
      <c r="BG28" s="140"/>
      <c r="BH28" s="140"/>
      <c r="BI28" s="140"/>
      <c r="BJ28" s="140"/>
      <c r="BK28" s="140"/>
    </row>
    <row r="29" spans="1:63" x14ac:dyDescent="0.3">
      <c r="A29" s="138" t="s">
        <v>110</v>
      </c>
      <c r="B29" s="138"/>
      <c r="C29" s="138"/>
      <c r="D29" s="138"/>
      <c r="E29" s="176"/>
      <c r="F29" s="138"/>
      <c r="G29" s="138"/>
      <c r="H29" s="138"/>
      <c r="I29" s="176"/>
      <c r="J29" s="138"/>
      <c r="K29" s="138"/>
      <c r="L29" s="138"/>
      <c r="M29" s="176"/>
      <c r="N29" s="138"/>
      <c r="O29" s="138"/>
      <c r="P29" s="138"/>
      <c r="Q29" s="176"/>
      <c r="R29" s="168">
        <f t="shared" si="0"/>
        <v>0</v>
      </c>
      <c r="S29" s="145">
        <f t="shared" si="2"/>
        <v>0</v>
      </c>
      <c r="T29" s="167"/>
      <c r="U29" s="167"/>
      <c r="V29" s="167"/>
      <c r="W29" s="167"/>
      <c r="X29" s="167"/>
      <c r="Y29" s="140"/>
      <c r="Z29" s="140"/>
      <c r="AA29" s="140"/>
      <c r="AB29" s="140"/>
      <c r="AC29" s="140"/>
      <c r="AD29" s="140"/>
      <c r="AE29" s="140"/>
      <c r="AG29" s="138" t="s">
        <v>110</v>
      </c>
      <c r="AH29" s="138"/>
      <c r="AI29" s="138"/>
      <c r="AJ29" s="138"/>
      <c r="AK29" s="176"/>
      <c r="AL29" s="138"/>
      <c r="AM29" s="138"/>
      <c r="AN29" s="138"/>
      <c r="AO29" s="176"/>
      <c r="AP29" s="138"/>
      <c r="AQ29" s="138"/>
      <c r="AR29" s="138"/>
      <c r="AS29" s="176"/>
      <c r="AT29" s="138"/>
      <c r="AU29" s="138"/>
      <c r="AV29" s="138"/>
      <c r="AW29" s="176"/>
      <c r="AX29" s="168">
        <f t="shared" si="1"/>
        <v>0</v>
      </c>
      <c r="AY29" s="145">
        <f t="shared" si="3"/>
        <v>0</v>
      </c>
      <c r="AZ29" s="140"/>
      <c r="BA29" s="140"/>
      <c r="BB29" s="140"/>
      <c r="BC29" s="140"/>
      <c r="BD29" s="140"/>
      <c r="BE29" s="140"/>
      <c r="BF29" s="140"/>
      <c r="BG29" s="140"/>
      <c r="BH29" s="140"/>
      <c r="BI29" s="140"/>
      <c r="BJ29" s="140"/>
      <c r="BK29" s="140"/>
    </row>
    <row r="30" spans="1:63" x14ac:dyDescent="0.3">
      <c r="A30" s="138" t="s">
        <v>111</v>
      </c>
      <c r="B30" s="138"/>
      <c r="C30" s="138"/>
      <c r="D30" s="138"/>
      <c r="E30" s="176"/>
      <c r="F30" s="138"/>
      <c r="G30" s="138"/>
      <c r="H30" s="138"/>
      <c r="I30" s="176"/>
      <c r="J30" s="138"/>
      <c r="K30" s="138"/>
      <c r="L30" s="138"/>
      <c r="M30" s="176"/>
      <c r="N30" s="138"/>
      <c r="O30" s="138"/>
      <c r="P30" s="138"/>
      <c r="Q30" s="176"/>
      <c r="R30" s="168">
        <f t="shared" si="0"/>
        <v>0</v>
      </c>
      <c r="S30" s="145">
        <f t="shared" si="2"/>
        <v>0</v>
      </c>
      <c r="T30" s="167"/>
      <c r="U30" s="167"/>
      <c r="V30" s="167"/>
      <c r="W30" s="167"/>
      <c r="X30" s="167"/>
      <c r="Y30" s="140"/>
      <c r="Z30" s="140"/>
      <c r="AA30" s="140"/>
      <c r="AB30" s="140"/>
      <c r="AC30" s="140"/>
      <c r="AD30" s="140"/>
      <c r="AE30" s="140"/>
      <c r="AG30" s="138" t="s">
        <v>111</v>
      </c>
      <c r="AH30" s="138"/>
      <c r="AI30" s="138"/>
      <c r="AJ30" s="138"/>
      <c r="AK30" s="176"/>
      <c r="AL30" s="138"/>
      <c r="AM30" s="138"/>
      <c r="AN30" s="138"/>
      <c r="AO30" s="176"/>
      <c r="AP30" s="138"/>
      <c r="AQ30" s="138"/>
      <c r="AR30" s="138"/>
      <c r="AS30" s="176"/>
      <c r="AT30" s="138"/>
      <c r="AU30" s="138"/>
      <c r="AV30" s="138"/>
      <c r="AW30" s="176"/>
      <c r="AX30" s="168">
        <f t="shared" si="1"/>
        <v>0</v>
      </c>
      <c r="AY30" s="145">
        <f t="shared" si="3"/>
        <v>0</v>
      </c>
      <c r="AZ30" s="140"/>
      <c r="BA30" s="140"/>
      <c r="BB30" s="140"/>
      <c r="BC30" s="140"/>
      <c r="BD30" s="140"/>
      <c r="BE30" s="140"/>
      <c r="BF30" s="140"/>
      <c r="BG30" s="140"/>
      <c r="BH30" s="140"/>
      <c r="BI30" s="140"/>
      <c r="BJ30" s="140"/>
      <c r="BK30" s="140"/>
    </row>
    <row r="31" spans="1:63" x14ac:dyDescent="0.3">
      <c r="A31" s="138" t="s">
        <v>112</v>
      </c>
      <c r="B31" s="138"/>
      <c r="C31" s="138"/>
      <c r="D31" s="138"/>
      <c r="E31" s="176"/>
      <c r="F31" s="138"/>
      <c r="G31" s="138"/>
      <c r="H31" s="138"/>
      <c r="I31" s="176"/>
      <c r="J31" s="138"/>
      <c r="K31" s="138"/>
      <c r="L31" s="138"/>
      <c r="M31" s="176"/>
      <c r="N31" s="138"/>
      <c r="O31" s="138"/>
      <c r="P31" s="138"/>
      <c r="Q31" s="176"/>
      <c r="R31" s="168">
        <f t="shared" si="0"/>
        <v>0</v>
      </c>
      <c r="S31" s="145">
        <f t="shared" si="2"/>
        <v>0</v>
      </c>
      <c r="T31" s="167"/>
      <c r="U31" s="167"/>
      <c r="V31" s="167"/>
      <c r="W31" s="167"/>
      <c r="X31" s="167"/>
      <c r="Y31" s="140"/>
      <c r="Z31" s="140"/>
      <c r="AA31" s="140"/>
      <c r="AB31" s="140"/>
      <c r="AC31" s="140"/>
      <c r="AD31" s="140"/>
      <c r="AE31" s="140"/>
      <c r="AG31" s="138" t="s">
        <v>112</v>
      </c>
      <c r="AH31" s="138"/>
      <c r="AI31" s="138"/>
      <c r="AJ31" s="138"/>
      <c r="AK31" s="176"/>
      <c r="AL31" s="138"/>
      <c r="AM31" s="138"/>
      <c r="AN31" s="138"/>
      <c r="AO31" s="176"/>
      <c r="AP31" s="138"/>
      <c r="AQ31" s="138"/>
      <c r="AR31" s="138"/>
      <c r="AS31" s="176"/>
      <c r="AT31" s="138"/>
      <c r="AU31" s="138"/>
      <c r="AV31" s="138"/>
      <c r="AW31" s="176"/>
      <c r="AX31" s="168">
        <f t="shared" si="1"/>
        <v>0</v>
      </c>
      <c r="AY31" s="145">
        <f t="shared" si="3"/>
        <v>0</v>
      </c>
      <c r="AZ31" s="140"/>
      <c r="BA31" s="140"/>
      <c r="BB31" s="140"/>
      <c r="BC31" s="140"/>
      <c r="BD31" s="140"/>
      <c r="BE31" s="140"/>
      <c r="BF31" s="140"/>
      <c r="BG31" s="140"/>
      <c r="BH31" s="140"/>
      <c r="BI31" s="140"/>
      <c r="BJ31" s="140"/>
      <c r="BK31" s="140"/>
    </row>
    <row r="32" spans="1:63" x14ac:dyDescent="0.3">
      <c r="A32" s="142" t="s">
        <v>113</v>
      </c>
      <c r="B32" s="139">
        <f>SUM(B11:B31)</f>
        <v>0</v>
      </c>
      <c r="C32" s="139">
        <f t="shared" ref="C32:AE32" si="4">SUM(C11:C31)</f>
        <v>0</v>
      </c>
      <c r="D32" s="139">
        <f t="shared" si="4"/>
        <v>0</v>
      </c>
      <c r="E32" s="177">
        <f>SUM(E11:E31)</f>
        <v>0</v>
      </c>
      <c r="F32" s="139">
        <f t="shared" si="4"/>
        <v>0</v>
      </c>
      <c r="G32" s="139">
        <f t="shared" si="4"/>
        <v>0</v>
      </c>
      <c r="H32" s="139">
        <f t="shared" si="4"/>
        <v>0</v>
      </c>
      <c r="I32" s="177">
        <f>SUM(I11:I31)</f>
        <v>0</v>
      </c>
      <c r="J32" s="139">
        <f t="shared" si="4"/>
        <v>0</v>
      </c>
      <c r="K32" s="139">
        <f t="shared" si="4"/>
        <v>0</v>
      </c>
      <c r="L32" s="139">
        <f t="shared" si="4"/>
        <v>0</v>
      </c>
      <c r="M32" s="177">
        <f>SUM(M11:M31)</f>
        <v>0</v>
      </c>
      <c r="N32" s="139">
        <f t="shared" si="4"/>
        <v>0</v>
      </c>
      <c r="O32" s="139">
        <f t="shared" si="4"/>
        <v>0</v>
      </c>
      <c r="P32" s="139">
        <f t="shared" si="4"/>
        <v>0</v>
      </c>
      <c r="Q32" s="177">
        <f>SUM(Q11:Q31)</f>
        <v>0</v>
      </c>
      <c r="R32" s="139">
        <f t="shared" si="4"/>
        <v>0</v>
      </c>
      <c r="S32" s="145">
        <f t="shared" si="4"/>
        <v>0</v>
      </c>
      <c r="T32" s="139">
        <f t="shared" si="4"/>
        <v>0</v>
      </c>
      <c r="U32" s="139">
        <f t="shared" si="4"/>
        <v>0</v>
      </c>
      <c r="V32" s="139">
        <f t="shared" si="4"/>
        <v>0</v>
      </c>
      <c r="W32" s="139">
        <f t="shared" si="4"/>
        <v>0</v>
      </c>
      <c r="X32" s="139">
        <f t="shared" si="4"/>
        <v>0</v>
      </c>
      <c r="Y32" s="139">
        <f t="shared" si="4"/>
        <v>0</v>
      </c>
      <c r="Z32" s="139">
        <f t="shared" si="4"/>
        <v>0</v>
      </c>
      <c r="AA32" s="139">
        <f t="shared" si="4"/>
        <v>0</v>
      </c>
      <c r="AB32" s="139">
        <f t="shared" si="4"/>
        <v>0</v>
      </c>
      <c r="AC32" s="139">
        <f t="shared" si="4"/>
        <v>0</v>
      </c>
      <c r="AD32" s="139">
        <f t="shared" si="4"/>
        <v>0</v>
      </c>
      <c r="AE32" s="139">
        <f t="shared" si="4"/>
        <v>0</v>
      </c>
      <c r="AG32" s="142" t="s">
        <v>113</v>
      </c>
      <c r="AH32" s="139">
        <f t="shared" ref="AH32:AW32" si="5">SUM(AH11:AH31)</f>
        <v>0</v>
      </c>
      <c r="AI32" s="139">
        <f t="shared" si="5"/>
        <v>0</v>
      </c>
      <c r="AJ32" s="139">
        <f t="shared" si="5"/>
        <v>0</v>
      </c>
      <c r="AK32" s="177">
        <f t="shared" si="5"/>
        <v>0</v>
      </c>
      <c r="AL32" s="139">
        <f t="shared" si="5"/>
        <v>0</v>
      </c>
      <c r="AM32" s="139">
        <f t="shared" si="5"/>
        <v>0</v>
      </c>
      <c r="AN32" s="139">
        <f t="shared" si="5"/>
        <v>0</v>
      </c>
      <c r="AO32" s="177">
        <f t="shared" si="5"/>
        <v>0</v>
      </c>
      <c r="AP32" s="139">
        <f t="shared" si="5"/>
        <v>0</v>
      </c>
      <c r="AQ32" s="139">
        <f t="shared" si="5"/>
        <v>0</v>
      </c>
      <c r="AR32" s="139">
        <f t="shared" si="5"/>
        <v>0</v>
      </c>
      <c r="AS32" s="177">
        <f t="shared" si="5"/>
        <v>0</v>
      </c>
      <c r="AT32" s="139">
        <f t="shared" si="5"/>
        <v>0</v>
      </c>
      <c r="AU32" s="139">
        <f t="shared" si="5"/>
        <v>0</v>
      </c>
      <c r="AV32" s="139">
        <f t="shared" si="5"/>
        <v>0</v>
      </c>
      <c r="AW32" s="177">
        <f t="shared" si="5"/>
        <v>0</v>
      </c>
      <c r="AX32" s="169">
        <f t="shared" ref="AX32:BK32" si="6">SUM(AX11:AX31)</f>
        <v>0</v>
      </c>
      <c r="AY32" s="146">
        <f t="shared" si="6"/>
        <v>0</v>
      </c>
      <c r="AZ32" s="139">
        <f t="shared" si="6"/>
        <v>0</v>
      </c>
      <c r="BA32" s="139">
        <f t="shared" si="6"/>
        <v>0</v>
      </c>
      <c r="BB32" s="139">
        <f t="shared" si="6"/>
        <v>0</v>
      </c>
      <c r="BC32" s="139">
        <f t="shared" si="6"/>
        <v>0</v>
      </c>
      <c r="BD32" s="139">
        <f t="shared" si="6"/>
        <v>0</v>
      </c>
      <c r="BE32" s="139">
        <f t="shared" si="6"/>
        <v>0</v>
      </c>
      <c r="BF32" s="139">
        <f t="shared" si="6"/>
        <v>0</v>
      </c>
      <c r="BG32" s="139">
        <f t="shared" si="6"/>
        <v>0</v>
      </c>
      <c r="BH32" s="139">
        <f t="shared" si="6"/>
        <v>0</v>
      </c>
      <c r="BI32" s="139">
        <f t="shared" si="6"/>
        <v>0</v>
      </c>
      <c r="BJ32" s="139">
        <f t="shared" si="6"/>
        <v>0</v>
      </c>
      <c r="BK32" s="139">
        <f t="shared" si="6"/>
        <v>0</v>
      </c>
    </row>
    <row r="35" spans="1:63" ht="30" customHeight="1" x14ac:dyDescent="0.3">
      <c r="A35" s="651" t="s">
        <v>90</v>
      </c>
      <c r="B35" s="170" t="s">
        <v>39</v>
      </c>
      <c r="C35" s="170" t="s">
        <v>40</v>
      </c>
      <c r="D35" s="653" t="s">
        <v>41</v>
      </c>
      <c r="E35" s="654"/>
      <c r="F35" s="170" t="s">
        <v>42</v>
      </c>
      <c r="G35" s="170" t="s">
        <v>43</v>
      </c>
      <c r="H35" s="653" t="s">
        <v>44</v>
      </c>
      <c r="I35" s="654"/>
      <c r="J35" s="170" t="s">
        <v>45</v>
      </c>
      <c r="K35" s="170" t="s">
        <v>46</v>
      </c>
      <c r="L35" s="653" t="s">
        <v>47</v>
      </c>
      <c r="M35" s="654"/>
      <c r="N35" s="170" t="s">
        <v>48</v>
      </c>
      <c r="O35" s="170" t="s">
        <v>49</v>
      </c>
      <c r="P35" s="653" t="s">
        <v>50</v>
      </c>
      <c r="Q35" s="654"/>
      <c r="R35" s="653" t="s">
        <v>91</v>
      </c>
      <c r="S35" s="654"/>
      <c r="T35" s="653" t="s">
        <v>288</v>
      </c>
      <c r="U35" s="656"/>
      <c r="V35" s="656"/>
      <c r="W35" s="656"/>
      <c r="X35" s="656"/>
      <c r="Y35" s="654"/>
      <c r="Z35" s="653" t="s">
        <v>287</v>
      </c>
      <c r="AA35" s="656"/>
      <c r="AB35" s="656"/>
      <c r="AC35" s="656"/>
      <c r="AD35" s="656"/>
      <c r="AE35" s="654"/>
      <c r="AG35" s="651" t="s">
        <v>90</v>
      </c>
      <c r="AH35" s="170" t="s">
        <v>39</v>
      </c>
      <c r="AI35" s="170" t="s">
        <v>40</v>
      </c>
      <c r="AJ35" s="653" t="s">
        <v>41</v>
      </c>
      <c r="AK35" s="654"/>
      <c r="AL35" s="170" t="s">
        <v>42</v>
      </c>
      <c r="AM35" s="170" t="s">
        <v>43</v>
      </c>
      <c r="AN35" s="653" t="s">
        <v>44</v>
      </c>
      <c r="AO35" s="654"/>
      <c r="AP35" s="170" t="s">
        <v>45</v>
      </c>
      <c r="AQ35" s="170" t="s">
        <v>46</v>
      </c>
      <c r="AR35" s="653" t="s">
        <v>47</v>
      </c>
      <c r="AS35" s="654"/>
      <c r="AT35" s="170" t="s">
        <v>48</v>
      </c>
      <c r="AU35" s="170" t="s">
        <v>49</v>
      </c>
      <c r="AV35" s="653" t="s">
        <v>50</v>
      </c>
      <c r="AW35" s="654"/>
      <c r="AX35" s="653" t="s">
        <v>91</v>
      </c>
      <c r="AY35" s="654"/>
      <c r="AZ35" s="653" t="s">
        <v>288</v>
      </c>
      <c r="BA35" s="656"/>
      <c r="BB35" s="656"/>
      <c r="BC35" s="656"/>
      <c r="BD35" s="656"/>
      <c r="BE35" s="654"/>
      <c r="BF35" s="653" t="s">
        <v>287</v>
      </c>
      <c r="BG35" s="656"/>
      <c r="BH35" s="656"/>
      <c r="BI35" s="656"/>
      <c r="BJ35" s="656"/>
      <c r="BK35" s="654"/>
    </row>
    <row r="36" spans="1:63" ht="36" customHeight="1" x14ac:dyDescent="0.3">
      <c r="A36" s="652"/>
      <c r="B36" s="120" t="s">
        <v>369</v>
      </c>
      <c r="C36" s="120" t="s">
        <v>369</v>
      </c>
      <c r="D36" s="120" t="s">
        <v>369</v>
      </c>
      <c r="E36" s="120" t="s">
        <v>370</v>
      </c>
      <c r="F36" s="120" t="s">
        <v>369</v>
      </c>
      <c r="G36" s="120" t="s">
        <v>369</v>
      </c>
      <c r="H36" s="120" t="s">
        <v>369</v>
      </c>
      <c r="I36" s="120" t="s">
        <v>370</v>
      </c>
      <c r="J36" s="120" t="s">
        <v>369</v>
      </c>
      <c r="K36" s="120" t="s">
        <v>369</v>
      </c>
      <c r="L36" s="120" t="s">
        <v>369</v>
      </c>
      <c r="M36" s="120" t="s">
        <v>370</v>
      </c>
      <c r="N36" s="120" t="s">
        <v>369</v>
      </c>
      <c r="O36" s="120" t="s">
        <v>369</v>
      </c>
      <c r="P36" s="120" t="s">
        <v>369</v>
      </c>
      <c r="Q36" s="120" t="s">
        <v>370</v>
      </c>
      <c r="R36" s="120" t="s">
        <v>369</v>
      </c>
      <c r="S36" s="120" t="s">
        <v>370</v>
      </c>
      <c r="T36" s="165" t="s">
        <v>390</v>
      </c>
      <c r="U36" s="165" t="s">
        <v>391</v>
      </c>
      <c r="V36" s="165" t="s">
        <v>392</v>
      </c>
      <c r="W36" s="165" t="s">
        <v>302</v>
      </c>
      <c r="X36" s="166" t="s">
        <v>393</v>
      </c>
      <c r="Y36" s="165" t="s">
        <v>301</v>
      </c>
      <c r="Z36" s="120" t="s">
        <v>384</v>
      </c>
      <c r="AA36" s="137" t="s">
        <v>385</v>
      </c>
      <c r="AB36" s="120" t="s">
        <v>386</v>
      </c>
      <c r="AC36" s="120" t="s">
        <v>387</v>
      </c>
      <c r="AD36" s="120" t="s">
        <v>388</v>
      </c>
      <c r="AE36" s="120" t="s">
        <v>389</v>
      </c>
      <c r="AG36" s="652"/>
      <c r="AH36" s="120" t="s">
        <v>369</v>
      </c>
      <c r="AI36" s="120" t="s">
        <v>369</v>
      </c>
      <c r="AJ36" s="120" t="s">
        <v>369</v>
      </c>
      <c r="AK36" s="120" t="s">
        <v>370</v>
      </c>
      <c r="AL36" s="120" t="s">
        <v>369</v>
      </c>
      <c r="AM36" s="120" t="s">
        <v>369</v>
      </c>
      <c r="AN36" s="120" t="s">
        <v>369</v>
      </c>
      <c r="AO36" s="120" t="s">
        <v>370</v>
      </c>
      <c r="AP36" s="120" t="s">
        <v>369</v>
      </c>
      <c r="AQ36" s="120" t="s">
        <v>369</v>
      </c>
      <c r="AR36" s="120" t="s">
        <v>369</v>
      </c>
      <c r="AS36" s="120" t="s">
        <v>370</v>
      </c>
      <c r="AT36" s="120" t="s">
        <v>369</v>
      </c>
      <c r="AU36" s="120" t="s">
        <v>369</v>
      </c>
      <c r="AV36" s="120" t="s">
        <v>369</v>
      </c>
      <c r="AW36" s="120" t="s">
        <v>370</v>
      </c>
      <c r="AX36" s="120" t="s">
        <v>369</v>
      </c>
      <c r="AY36" s="120" t="s">
        <v>370</v>
      </c>
      <c r="AZ36" s="165" t="s">
        <v>390</v>
      </c>
      <c r="BA36" s="165" t="s">
        <v>391</v>
      </c>
      <c r="BB36" s="165" t="s">
        <v>392</v>
      </c>
      <c r="BC36" s="165" t="s">
        <v>302</v>
      </c>
      <c r="BD36" s="166" t="s">
        <v>393</v>
      </c>
      <c r="BE36" s="165" t="s">
        <v>301</v>
      </c>
      <c r="BF36" s="163" t="s">
        <v>384</v>
      </c>
      <c r="BG36" s="164" t="s">
        <v>385</v>
      </c>
      <c r="BH36" s="163" t="s">
        <v>386</v>
      </c>
      <c r="BI36" s="163" t="s">
        <v>387</v>
      </c>
      <c r="BJ36" s="163" t="s">
        <v>388</v>
      </c>
      <c r="BK36" s="163" t="s">
        <v>389</v>
      </c>
    </row>
    <row r="37" spans="1:63" x14ac:dyDescent="0.3">
      <c r="A37" s="138" t="s">
        <v>92</v>
      </c>
      <c r="B37" s="138"/>
      <c r="C37" s="138"/>
      <c r="D37" s="138"/>
      <c r="E37" s="176"/>
      <c r="F37" s="138"/>
      <c r="G37" s="138"/>
      <c r="H37" s="138"/>
      <c r="I37" s="176"/>
      <c r="J37" s="138"/>
      <c r="K37" s="138"/>
      <c r="L37" s="138"/>
      <c r="M37" s="176"/>
      <c r="N37" s="138"/>
      <c r="O37" s="138"/>
      <c r="P37" s="138"/>
      <c r="Q37" s="176"/>
      <c r="R37" s="168">
        <f t="shared" ref="R37:R57" si="7">B37+C37+D37+F37+G37+H37+J37+K37+L37+N37+O37+P37</f>
        <v>0</v>
      </c>
      <c r="S37" s="145">
        <f>+E37+I37+M37+Q37</f>
        <v>0</v>
      </c>
      <c r="T37" s="167"/>
      <c r="U37" s="167"/>
      <c r="V37" s="167"/>
      <c r="W37" s="167"/>
      <c r="X37" s="167"/>
      <c r="Y37" s="140"/>
      <c r="Z37" s="140"/>
      <c r="AA37" s="140"/>
      <c r="AB37" s="140"/>
      <c r="AC37" s="140"/>
      <c r="AD37" s="140"/>
      <c r="AE37" s="141"/>
      <c r="AG37" s="138" t="s">
        <v>92</v>
      </c>
      <c r="AH37" s="138"/>
      <c r="AI37" s="138"/>
      <c r="AJ37" s="138"/>
      <c r="AK37" s="176"/>
      <c r="AL37" s="138"/>
      <c r="AM37" s="138"/>
      <c r="AN37" s="138"/>
      <c r="AO37" s="176"/>
      <c r="AP37" s="138"/>
      <c r="AQ37" s="138"/>
      <c r="AR37" s="138"/>
      <c r="AS37" s="176"/>
      <c r="AT37" s="138"/>
      <c r="AU37" s="138"/>
      <c r="AV37" s="138"/>
      <c r="AW37" s="176"/>
      <c r="AX37" s="168">
        <f t="shared" ref="AX37:AX57" si="8">AH37+AI37+AJ37+AL37+AM37+AN37+AP37+AQ37+AR37+AT37+AU37+AV37</f>
        <v>0</v>
      </c>
      <c r="AY37" s="145">
        <f>+AK37+AO37+AS37+AW37</f>
        <v>0</v>
      </c>
      <c r="AZ37" s="140"/>
      <c r="BA37" s="140"/>
      <c r="BB37" s="140"/>
      <c r="BC37" s="140"/>
      <c r="BD37" s="140"/>
      <c r="BE37" s="140"/>
      <c r="BF37" s="140"/>
      <c r="BG37" s="140"/>
      <c r="BH37" s="140"/>
      <c r="BI37" s="140"/>
      <c r="BJ37" s="140"/>
      <c r="BK37" s="141"/>
    </row>
    <row r="38" spans="1:63" x14ac:dyDescent="0.3">
      <c r="A38" s="138" t="s">
        <v>93</v>
      </c>
      <c r="B38" s="138"/>
      <c r="C38" s="138"/>
      <c r="D38" s="138"/>
      <c r="E38" s="176"/>
      <c r="F38" s="138"/>
      <c r="G38" s="138"/>
      <c r="H38" s="138"/>
      <c r="I38" s="176"/>
      <c r="J38" s="138"/>
      <c r="K38" s="138"/>
      <c r="L38" s="138"/>
      <c r="M38" s="176"/>
      <c r="N38" s="138"/>
      <c r="O38" s="138"/>
      <c r="P38" s="138"/>
      <c r="Q38" s="176"/>
      <c r="R38" s="168">
        <f t="shared" si="7"/>
        <v>0</v>
      </c>
      <c r="S38" s="145">
        <f t="shared" ref="S38:S57" si="9">+E38+I38+M38+Q38</f>
        <v>0</v>
      </c>
      <c r="T38" s="167"/>
      <c r="U38" s="167"/>
      <c r="V38" s="167"/>
      <c r="W38" s="167"/>
      <c r="X38" s="167"/>
      <c r="Y38" s="140"/>
      <c r="Z38" s="140"/>
      <c r="AA38" s="140"/>
      <c r="AB38" s="140"/>
      <c r="AC38" s="140"/>
      <c r="AD38" s="140"/>
      <c r="AE38" s="140"/>
      <c r="AG38" s="138" t="s">
        <v>93</v>
      </c>
      <c r="AH38" s="138"/>
      <c r="AI38" s="138"/>
      <c r="AJ38" s="138"/>
      <c r="AK38" s="176"/>
      <c r="AL38" s="138"/>
      <c r="AM38" s="138"/>
      <c r="AN38" s="138"/>
      <c r="AO38" s="176"/>
      <c r="AP38" s="138"/>
      <c r="AQ38" s="138"/>
      <c r="AR38" s="138"/>
      <c r="AS38" s="176"/>
      <c r="AT38" s="138"/>
      <c r="AU38" s="138"/>
      <c r="AV38" s="138"/>
      <c r="AW38" s="176"/>
      <c r="AX38" s="168">
        <f t="shared" si="8"/>
        <v>0</v>
      </c>
      <c r="AY38" s="145">
        <f t="shared" ref="AY38:AY57" si="10">+AK38+AO38+AS38+AW38</f>
        <v>0</v>
      </c>
      <c r="AZ38" s="140"/>
      <c r="BA38" s="140"/>
      <c r="BB38" s="140"/>
      <c r="BC38" s="140"/>
      <c r="BD38" s="140"/>
      <c r="BE38" s="140"/>
      <c r="BF38" s="140"/>
      <c r="BG38" s="140"/>
      <c r="BH38" s="140"/>
      <c r="BI38" s="140"/>
      <c r="BJ38" s="140"/>
      <c r="BK38" s="140"/>
    </row>
    <row r="39" spans="1:63" x14ac:dyDescent="0.3">
      <c r="A39" s="138" t="s">
        <v>94</v>
      </c>
      <c r="B39" s="138"/>
      <c r="C39" s="138"/>
      <c r="D39" s="138"/>
      <c r="E39" s="176"/>
      <c r="F39" s="138"/>
      <c r="G39" s="138"/>
      <c r="H39" s="138"/>
      <c r="I39" s="176"/>
      <c r="J39" s="138"/>
      <c r="K39" s="138"/>
      <c r="L39" s="138"/>
      <c r="M39" s="176"/>
      <c r="N39" s="138"/>
      <c r="O39" s="138"/>
      <c r="P39" s="138"/>
      <c r="Q39" s="176"/>
      <c r="R39" s="168">
        <f t="shared" si="7"/>
        <v>0</v>
      </c>
      <c r="S39" s="145">
        <f t="shared" si="9"/>
        <v>0</v>
      </c>
      <c r="T39" s="167"/>
      <c r="U39" s="167"/>
      <c r="V39" s="167"/>
      <c r="W39" s="167"/>
      <c r="X39" s="167"/>
      <c r="Y39" s="140"/>
      <c r="Z39" s="140"/>
      <c r="AA39" s="140"/>
      <c r="AB39" s="140"/>
      <c r="AC39" s="140"/>
      <c r="AD39" s="140"/>
      <c r="AE39" s="140"/>
      <c r="AG39" s="138" t="s">
        <v>94</v>
      </c>
      <c r="AH39" s="138"/>
      <c r="AI39" s="138"/>
      <c r="AJ39" s="138"/>
      <c r="AK39" s="176"/>
      <c r="AL39" s="138"/>
      <c r="AM39" s="138"/>
      <c r="AN39" s="138"/>
      <c r="AO39" s="176"/>
      <c r="AP39" s="138"/>
      <c r="AQ39" s="138"/>
      <c r="AR39" s="138"/>
      <c r="AS39" s="176"/>
      <c r="AT39" s="138"/>
      <c r="AU39" s="138"/>
      <c r="AV39" s="138"/>
      <c r="AW39" s="176"/>
      <c r="AX39" s="168">
        <f t="shared" si="8"/>
        <v>0</v>
      </c>
      <c r="AY39" s="145">
        <f t="shared" si="10"/>
        <v>0</v>
      </c>
      <c r="AZ39" s="140"/>
      <c r="BA39" s="140"/>
      <c r="BB39" s="140"/>
      <c r="BC39" s="140"/>
      <c r="BD39" s="140"/>
      <c r="BE39" s="140"/>
      <c r="BF39" s="140"/>
      <c r="BG39" s="140"/>
      <c r="BH39" s="140"/>
      <c r="BI39" s="140"/>
      <c r="BJ39" s="140"/>
      <c r="BK39" s="140"/>
    </row>
    <row r="40" spans="1:63" x14ac:dyDescent="0.3">
      <c r="A40" s="138" t="s">
        <v>95</v>
      </c>
      <c r="B40" s="138"/>
      <c r="C40" s="138"/>
      <c r="D40" s="138"/>
      <c r="E40" s="176"/>
      <c r="F40" s="138"/>
      <c r="G40" s="138"/>
      <c r="H40" s="138"/>
      <c r="I40" s="176"/>
      <c r="J40" s="138"/>
      <c r="K40" s="138"/>
      <c r="L40" s="138"/>
      <c r="M40" s="176"/>
      <c r="N40" s="138"/>
      <c r="O40" s="138"/>
      <c r="P40" s="138"/>
      <c r="Q40" s="176"/>
      <c r="R40" s="168">
        <f t="shared" si="7"/>
        <v>0</v>
      </c>
      <c r="S40" s="145">
        <f t="shared" si="9"/>
        <v>0</v>
      </c>
      <c r="T40" s="167"/>
      <c r="U40" s="167"/>
      <c r="V40" s="167"/>
      <c r="W40" s="167"/>
      <c r="X40" s="167"/>
      <c r="Y40" s="140"/>
      <c r="Z40" s="140"/>
      <c r="AA40" s="140"/>
      <c r="AB40" s="140"/>
      <c r="AC40" s="140"/>
      <c r="AD40" s="140"/>
      <c r="AE40" s="140"/>
      <c r="AG40" s="138" t="s">
        <v>95</v>
      </c>
      <c r="AH40" s="138"/>
      <c r="AI40" s="138"/>
      <c r="AJ40" s="138"/>
      <c r="AK40" s="176"/>
      <c r="AL40" s="138"/>
      <c r="AM40" s="138"/>
      <c r="AN40" s="138"/>
      <c r="AO40" s="176"/>
      <c r="AP40" s="138"/>
      <c r="AQ40" s="138"/>
      <c r="AR40" s="138"/>
      <c r="AS40" s="176"/>
      <c r="AT40" s="138"/>
      <c r="AU40" s="138"/>
      <c r="AV40" s="138"/>
      <c r="AW40" s="176"/>
      <c r="AX40" s="168">
        <f t="shared" si="8"/>
        <v>0</v>
      </c>
      <c r="AY40" s="145">
        <f t="shared" si="10"/>
        <v>0</v>
      </c>
      <c r="AZ40" s="140"/>
      <c r="BA40" s="140"/>
      <c r="BB40" s="140"/>
      <c r="BC40" s="140"/>
      <c r="BD40" s="140"/>
      <c r="BE40" s="140"/>
      <c r="BF40" s="140"/>
      <c r="BG40" s="140"/>
      <c r="BH40" s="140"/>
      <c r="BI40" s="140"/>
      <c r="BJ40" s="140"/>
      <c r="BK40" s="140"/>
    </row>
    <row r="41" spans="1:63" x14ac:dyDescent="0.3">
      <c r="A41" s="138" t="s">
        <v>96</v>
      </c>
      <c r="B41" s="138"/>
      <c r="C41" s="138"/>
      <c r="D41" s="138"/>
      <c r="E41" s="176"/>
      <c r="F41" s="138"/>
      <c r="G41" s="138"/>
      <c r="H41" s="138"/>
      <c r="I41" s="176"/>
      <c r="J41" s="138"/>
      <c r="K41" s="138"/>
      <c r="L41" s="138"/>
      <c r="M41" s="176"/>
      <c r="N41" s="138"/>
      <c r="O41" s="138"/>
      <c r="P41" s="138"/>
      <c r="Q41" s="176"/>
      <c r="R41" s="168">
        <f t="shared" si="7"/>
        <v>0</v>
      </c>
      <c r="S41" s="145">
        <f t="shared" si="9"/>
        <v>0</v>
      </c>
      <c r="T41" s="167"/>
      <c r="U41" s="167"/>
      <c r="V41" s="167"/>
      <c r="W41" s="167"/>
      <c r="X41" s="167"/>
      <c r="Y41" s="140"/>
      <c r="Z41" s="140"/>
      <c r="AA41" s="140"/>
      <c r="AB41" s="140"/>
      <c r="AC41" s="140"/>
      <c r="AD41" s="140"/>
      <c r="AE41" s="140"/>
      <c r="AG41" s="138" t="s">
        <v>96</v>
      </c>
      <c r="AH41" s="138"/>
      <c r="AI41" s="138"/>
      <c r="AJ41" s="138"/>
      <c r="AK41" s="176"/>
      <c r="AL41" s="138"/>
      <c r="AM41" s="138"/>
      <c r="AN41" s="138"/>
      <c r="AO41" s="176"/>
      <c r="AP41" s="138"/>
      <c r="AQ41" s="138"/>
      <c r="AR41" s="138"/>
      <c r="AS41" s="176"/>
      <c r="AT41" s="138"/>
      <c r="AU41" s="138"/>
      <c r="AV41" s="138"/>
      <c r="AW41" s="176"/>
      <c r="AX41" s="168">
        <f t="shared" si="8"/>
        <v>0</v>
      </c>
      <c r="AY41" s="145">
        <f t="shared" si="10"/>
        <v>0</v>
      </c>
      <c r="AZ41" s="140"/>
      <c r="BA41" s="140"/>
      <c r="BB41" s="140"/>
      <c r="BC41" s="140"/>
      <c r="BD41" s="140"/>
      <c r="BE41" s="140"/>
      <c r="BF41" s="140"/>
      <c r="BG41" s="140"/>
      <c r="BH41" s="140"/>
      <c r="BI41" s="140"/>
      <c r="BJ41" s="140"/>
      <c r="BK41" s="140"/>
    </row>
    <row r="42" spans="1:63" x14ac:dyDescent="0.3">
      <c r="A42" s="138" t="s">
        <v>97</v>
      </c>
      <c r="B42" s="138"/>
      <c r="C42" s="138"/>
      <c r="D42" s="138"/>
      <c r="E42" s="176"/>
      <c r="F42" s="138"/>
      <c r="G42" s="138"/>
      <c r="H42" s="138"/>
      <c r="I42" s="176"/>
      <c r="J42" s="138"/>
      <c r="K42" s="138"/>
      <c r="L42" s="138"/>
      <c r="M42" s="176"/>
      <c r="N42" s="138"/>
      <c r="O42" s="138"/>
      <c r="P42" s="138"/>
      <c r="Q42" s="176"/>
      <c r="R42" s="168">
        <f t="shared" si="7"/>
        <v>0</v>
      </c>
      <c r="S42" s="145">
        <f t="shared" si="9"/>
        <v>0</v>
      </c>
      <c r="T42" s="167"/>
      <c r="U42" s="167"/>
      <c r="V42" s="167"/>
      <c r="W42" s="167"/>
      <c r="X42" s="167"/>
      <c r="Y42" s="140"/>
      <c r="Z42" s="140"/>
      <c r="AA42" s="140"/>
      <c r="AB42" s="140"/>
      <c r="AC42" s="140"/>
      <c r="AD42" s="140"/>
      <c r="AE42" s="140"/>
      <c r="AG42" s="138" t="s">
        <v>97</v>
      </c>
      <c r="AH42" s="138"/>
      <c r="AI42" s="138"/>
      <c r="AJ42" s="138"/>
      <c r="AK42" s="176"/>
      <c r="AL42" s="138"/>
      <c r="AM42" s="138"/>
      <c r="AN42" s="138"/>
      <c r="AO42" s="176"/>
      <c r="AP42" s="138"/>
      <c r="AQ42" s="138"/>
      <c r="AR42" s="138"/>
      <c r="AS42" s="176"/>
      <c r="AT42" s="138"/>
      <c r="AU42" s="138"/>
      <c r="AV42" s="138"/>
      <c r="AW42" s="176"/>
      <c r="AX42" s="168">
        <f t="shared" si="8"/>
        <v>0</v>
      </c>
      <c r="AY42" s="145">
        <f t="shared" si="10"/>
        <v>0</v>
      </c>
      <c r="AZ42" s="140"/>
      <c r="BA42" s="140"/>
      <c r="BB42" s="140"/>
      <c r="BC42" s="140"/>
      <c r="BD42" s="140"/>
      <c r="BE42" s="140"/>
      <c r="BF42" s="140"/>
      <c r="BG42" s="140"/>
      <c r="BH42" s="140"/>
      <c r="BI42" s="140"/>
      <c r="BJ42" s="140"/>
      <c r="BK42" s="140"/>
    </row>
    <row r="43" spans="1:63" x14ac:dyDescent="0.3">
      <c r="A43" s="138" t="s">
        <v>98</v>
      </c>
      <c r="B43" s="138"/>
      <c r="C43" s="138"/>
      <c r="D43" s="138"/>
      <c r="E43" s="176"/>
      <c r="F43" s="138"/>
      <c r="G43" s="138"/>
      <c r="H43" s="138"/>
      <c r="I43" s="176"/>
      <c r="J43" s="138"/>
      <c r="K43" s="138"/>
      <c r="L43" s="138"/>
      <c r="M43" s="176"/>
      <c r="N43" s="138"/>
      <c r="O43" s="138"/>
      <c r="P43" s="138"/>
      <c r="Q43" s="176"/>
      <c r="R43" s="168">
        <f t="shared" si="7"/>
        <v>0</v>
      </c>
      <c r="S43" s="145">
        <f t="shared" si="9"/>
        <v>0</v>
      </c>
      <c r="T43" s="167"/>
      <c r="U43" s="167"/>
      <c r="V43" s="167"/>
      <c r="W43" s="167"/>
      <c r="X43" s="167"/>
      <c r="Y43" s="140"/>
      <c r="Z43" s="140"/>
      <c r="AA43" s="140"/>
      <c r="AB43" s="140"/>
      <c r="AC43" s="140"/>
      <c r="AD43" s="140"/>
      <c r="AE43" s="140"/>
      <c r="AG43" s="138" t="s">
        <v>98</v>
      </c>
      <c r="AH43" s="138"/>
      <c r="AI43" s="138"/>
      <c r="AJ43" s="138"/>
      <c r="AK43" s="176"/>
      <c r="AL43" s="138"/>
      <c r="AM43" s="138"/>
      <c r="AN43" s="138"/>
      <c r="AO43" s="176"/>
      <c r="AP43" s="138"/>
      <c r="AQ43" s="138"/>
      <c r="AR43" s="138"/>
      <c r="AS43" s="176"/>
      <c r="AT43" s="138"/>
      <c r="AU43" s="138"/>
      <c r="AV43" s="138"/>
      <c r="AW43" s="176"/>
      <c r="AX43" s="168">
        <f t="shared" si="8"/>
        <v>0</v>
      </c>
      <c r="AY43" s="145">
        <f t="shared" si="10"/>
        <v>0</v>
      </c>
      <c r="AZ43" s="140"/>
      <c r="BA43" s="140"/>
      <c r="BB43" s="140"/>
      <c r="BC43" s="140"/>
      <c r="BD43" s="140"/>
      <c r="BE43" s="140"/>
      <c r="BF43" s="140"/>
      <c r="BG43" s="140"/>
      <c r="BH43" s="140"/>
      <c r="BI43" s="140"/>
      <c r="BJ43" s="140"/>
      <c r="BK43" s="140"/>
    </row>
    <row r="44" spans="1:63" x14ac:dyDescent="0.3">
      <c r="A44" s="138" t="s">
        <v>99</v>
      </c>
      <c r="B44" s="138"/>
      <c r="C44" s="138"/>
      <c r="D44" s="138"/>
      <c r="E44" s="176"/>
      <c r="F44" s="138"/>
      <c r="G44" s="138"/>
      <c r="H44" s="138"/>
      <c r="I44" s="176"/>
      <c r="J44" s="138"/>
      <c r="K44" s="138"/>
      <c r="L44" s="138"/>
      <c r="M44" s="176"/>
      <c r="N44" s="138"/>
      <c r="O44" s="138"/>
      <c r="P44" s="138"/>
      <c r="Q44" s="176"/>
      <c r="R44" s="168">
        <f t="shared" si="7"/>
        <v>0</v>
      </c>
      <c r="S44" s="145">
        <f t="shared" si="9"/>
        <v>0</v>
      </c>
      <c r="T44" s="167"/>
      <c r="U44" s="167"/>
      <c r="V44" s="167"/>
      <c r="W44" s="167"/>
      <c r="X44" s="167"/>
      <c r="Y44" s="140"/>
      <c r="Z44" s="140"/>
      <c r="AA44" s="140"/>
      <c r="AB44" s="140"/>
      <c r="AC44" s="140"/>
      <c r="AD44" s="140"/>
      <c r="AE44" s="140"/>
      <c r="AG44" s="138" t="s">
        <v>99</v>
      </c>
      <c r="AH44" s="138"/>
      <c r="AI44" s="138"/>
      <c r="AJ44" s="138"/>
      <c r="AK44" s="176"/>
      <c r="AL44" s="138"/>
      <c r="AM44" s="138"/>
      <c r="AN44" s="138"/>
      <c r="AO44" s="176"/>
      <c r="AP44" s="138"/>
      <c r="AQ44" s="138"/>
      <c r="AR44" s="138"/>
      <c r="AS44" s="176"/>
      <c r="AT44" s="138"/>
      <c r="AU44" s="138"/>
      <c r="AV44" s="138"/>
      <c r="AW44" s="176"/>
      <c r="AX44" s="168">
        <f t="shared" si="8"/>
        <v>0</v>
      </c>
      <c r="AY44" s="145">
        <f t="shared" si="10"/>
        <v>0</v>
      </c>
      <c r="AZ44" s="140"/>
      <c r="BA44" s="140"/>
      <c r="BB44" s="140"/>
      <c r="BC44" s="140"/>
      <c r="BD44" s="140"/>
      <c r="BE44" s="140"/>
      <c r="BF44" s="140"/>
      <c r="BG44" s="140"/>
      <c r="BH44" s="140"/>
      <c r="BI44" s="140"/>
      <c r="BJ44" s="140"/>
      <c r="BK44" s="140"/>
    </row>
    <row r="45" spans="1:63" x14ac:dyDescent="0.3">
      <c r="A45" s="138" t="s">
        <v>100</v>
      </c>
      <c r="B45" s="138"/>
      <c r="C45" s="138"/>
      <c r="D45" s="138"/>
      <c r="E45" s="176"/>
      <c r="F45" s="138"/>
      <c r="G45" s="138"/>
      <c r="H45" s="138"/>
      <c r="I45" s="176"/>
      <c r="J45" s="138"/>
      <c r="K45" s="138"/>
      <c r="L45" s="138"/>
      <c r="M45" s="176"/>
      <c r="N45" s="138"/>
      <c r="O45" s="138"/>
      <c r="P45" s="138"/>
      <c r="Q45" s="176"/>
      <c r="R45" s="168">
        <f t="shared" si="7"/>
        <v>0</v>
      </c>
      <c r="S45" s="145">
        <f t="shared" si="9"/>
        <v>0</v>
      </c>
      <c r="T45" s="167"/>
      <c r="U45" s="167"/>
      <c r="V45" s="167"/>
      <c r="W45" s="167"/>
      <c r="X45" s="167"/>
      <c r="Y45" s="140"/>
      <c r="Z45" s="140"/>
      <c r="AA45" s="140"/>
      <c r="AB45" s="140"/>
      <c r="AC45" s="140"/>
      <c r="AD45" s="140"/>
      <c r="AE45" s="140"/>
      <c r="AG45" s="138" t="s">
        <v>100</v>
      </c>
      <c r="AH45" s="138"/>
      <c r="AI45" s="138"/>
      <c r="AJ45" s="138"/>
      <c r="AK45" s="176"/>
      <c r="AL45" s="138"/>
      <c r="AM45" s="138"/>
      <c r="AN45" s="138"/>
      <c r="AO45" s="176"/>
      <c r="AP45" s="138"/>
      <c r="AQ45" s="138"/>
      <c r="AR45" s="138"/>
      <c r="AS45" s="176"/>
      <c r="AT45" s="138"/>
      <c r="AU45" s="138"/>
      <c r="AV45" s="138"/>
      <c r="AW45" s="176"/>
      <c r="AX45" s="168">
        <f t="shared" si="8"/>
        <v>0</v>
      </c>
      <c r="AY45" s="145">
        <f t="shared" si="10"/>
        <v>0</v>
      </c>
      <c r="AZ45" s="140"/>
      <c r="BA45" s="140"/>
      <c r="BB45" s="140"/>
      <c r="BC45" s="140"/>
      <c r="BD45" s="140"/>
      <c r="BE45" s="140"/>
      <c r="BF45" s="140"/>
      <c r="BG45" s="140"/>
      <c r="BH45" s="140"/>
      <c r="BI45" s="138"/>
      <c r="BJ45" s="138"/>
      <c r="BK45" s="138"/>
    </row>
    <row r="46" spans="1:63" x14ac:dyDescent="0.3">
      <c r="A46" s="138" t="s">
        <v>101</v>
      </c>
      <c r="B46" s="138"/>
      <c r="C46" s="138"/>
      <c r="D46" s="138"/>
      <c r="E46" s="176"/>
      <c r="F46" s="138"/>
      <c r="G46" s="138"/>
      <c r="H46" s="138"/>
      <c r="I46" s="176"/>
      <c r="J46" s="138"/>
      <c r="K46" s="138"/>
      <c r="L46" s="138"/>
      <c r="M46" s="176"/>
      <c r="N46" s="138"/>
      <c r="O46" s="138"/>
      <c r="P46" s="138"/>
      <c r="Q46" s="176"/>
      <c r="R46" s="168">
        <f t="shared" si="7"/>
        <v>0</v>
      </c>
      <c r="S46" s="145">
        <f t="shared" si="9"/>
        <v>0</v>
      </c>
      <c r="T46" s="167"/>
      <c r="U46" s="167"/>
      <c r="V46" s="167"/>
      <c r="W46" s="167"/>
      <c r="X46" s="167"/>
      <c r="Y46" s="140"/>
      <c r="Z46" s="140"/>
      <c r="AA46" s="140"/>
      <c r="AB46" s="140"/>
      <c r="AC46" s="140"/>
      <c r="AD46" s="140"/>
      <c r="AE46" s="140"/>
      <c r="AG46" s="138" t="s">
        <v>101</v>
      </c>
      <c r="AH46" s="138"/>
      <c r="AI46" s="138"/>
      <c r="AJ46" s="138"/>
      <c r="AK46" s="176"/>
      <c r="AL46" s="138"/>
      <c r="AM46" s="138"/>
      <c r="AN46" s="138"/>
      <c r="AO46" s="176"/>
      <c r="AP46" s="138"/>
      <c r="AQ46" s="138"/>
      <c r="AR46" s="138"/>
      <c r="AS46" s="176"/>
      <c r="AT46" s="138"/>
      <c r="AU46" s="138"/>
      <c r="AV46" s="138"/>
      <c r="AW46" s="176"/>
      <c r="AX46" s="168">
        <f t="shared" si="8"/>
        <v>0</v>
      </c>
      <c r="AY46" s="145">
        <f t="shared" si="10"/>
        <v>0</v>
      </c>
      <c r="AZ46" s="140"/>
      <c r="BA46" s="140"/>
      <c r="BB46" s="140"/>
      <c r="BC46" s="140"/>
      <c r="BD46" s="140"/>
      <c r="BE46" s="140"/>
      <c r="BF46" s="140"/>
      <c r="BG46" s="140"/>
      <c r="BH46" s="140"/>
      <c r="BI46" s="138"/>
      <c r="BJ46" s="138"/>
      <c r="BK46" s="138"/>
    </row>
    <row r="47" spans="1:63" x14ac:dyDescent="0.3">
      <c r="A47" s="138" t="s">
        <v>102</v>
      </c>
      <c r="B47" s="138"/>
      <c r="C47" s="138"/>
      <c r="D47" s="138"/>
      <c r="E47" s="176"/>
      <c r="F47" s="138"/>
      <c r="G47" s="138"/>
      <c r="H47" s="138"/>
      <c r="I47" s="176"/>
      <c r="J47" s="138"/>
      <c r="K47" s="138"/>
      <c r="L47" s="138"/>
      <c r="M47" s="176"/>
      <c r="N47" s="138"/>
      <c r="O47" s="138"/>
      <c r="P47" s="138"/>
      <c r="Q47" s="176"/>
      <c r="R47" s="168">
        <f t="shared" si="7"/>
        <v>0</v>
      </c>
      <c r="S47" s="145">
        <f t="shared" si="9"/>
        <v>0</v>
      </c>
      <c r="T47" s="167"/>
      <c r="U47" s="167"/>
      <c r="V47" s="167"/>
      <c r="W47" s="167"/>
      <c r="X47" s="167"/>
      <c r="Y47" s="140"/>
      <c r="Z47" s="140"/>
      <c r="AA47" s="140"/>
      <c r="AB47" s="140"/>
      <c r="AC47" s="140"/>
      <c r="AD47" s="140"/>
      <c r="AE47" s="140"/>
      <c r="AG47" s="138" t="s">
        <v>102</v>
      </c>
      <c r="AH47" s="138"/>
      <c r="AI47" s="138"/>
      <c r="AJ47" s="138"/>
      <c r="AK47" s="176"/>
      <c r="AL47" s="138"/>
      <c r="AM47" s="138"/>
      <c r="AN47" s="138"/>
      <c r="AO47" s="176"/>
      <c r="AP47" s="138"/>
      <c r="AQ47" s="138"/>
      <c r="AR47" s="138"/>
      <c r="AS47" s="176"/>
      <c r="AT47" s="138"/>
      <c r="AU47" s="138"/>
      <c r="AV47" s="138"/>
      <c r="AW47" s="176"/>
      <c r="AX47" s="168">
        <f t="shared" si="8"/>
        <v>0</v>
      </c>
      <c r="AY47" s="145">
        <f t="shared" si="10"/>
        <v>0</v>
      </c>
      <c r="AZ47" s="140"/>
      <c r="BA47" s="140"/>
      <c r="BB47" s="140"/>
      <c r="BC47" s="140"/>
      <c r="BD47" s="140"/>
      <c r="BE47" s="140"/>
      <c r="BF47" s="140"/>
      <c r="BG47" s="140"/>
      <c r="BH47" s="140"/>
      <c r="BI47" s="138"/>
      <c r="BJ47" s="138"/>
      <c r="BK47" s="138"/>
    </row>
    <row r="48" spans="1:63" x14ac:dyDescent="0.3">
      <c r="A48" s="138" t="s">
        <v>103</v>
      </c>
      <c r="B48" s="138"/>
      <c r="C48" s="138"/>
      <c r="D48" s="138"/>
      <c r="E48" s="176"/>
      <c r="F48" s="138"/>
      <c r="G48" s="138"/>
      <c r="H48" s="138"/>
      <c r="I48" s="176"/>
      <c r="J48" s="138"/>
      <c r="K48" s="138"/>
      <c r="L48" s="138"/>
      <c r="M48" s="176"/>
      <c r="N48" s="138"/>
      <c r="O48" s="138"/>
      <c r="P48" s="138"/>
      <c r="Q48" s="176"/>
      <c r="R48" s="168">
        <f t="shared" si="7"/>
        <v>0</v>
      </c>
      <c r="S48" s="145">
        <f t="shared" si="9"/>
        <v>0</v>
      </c>
      <c r="T48" s="167"/>
      <c r="U48" s="167"/>
      <c r="V48" s="167"/>
      <c r="W48" s="167"/>
      <c r="X48" s="167"/>
      <c r="Y48" s="140"/>
      <c r="Z48" s="140"/>
      <c r="AA48" s="140"/>
      <c r="AB48" s="140"/>
      <c r="AC48" s="140"/>
      <c r="AD48" s="140"/>
      <c r="AE48" s="140"/>
      <c r="AG48" s="138" t="s">
        <v>103</v>
      </c>
      <c r="AH48" s="138"/>
      <c r="AI48" s="138"/>
      <c r="AJ48" s="138"/>
      <c r="AK48" s="176"/>
      <c r="AL48" s="138"/>
      <c r="AM48" s="138"/>
      <c r="AN48" s="138"/>
      <c r="AO48" s="176"/>
      <c r="AP48" s="138"/>
      <c r="AQ48" s="138"/>
      <c r="AR48" s="138"/>
      <c r="AS48" s="176"/>
      <c r="AT48" s="138"/>
      <c r="AU48" s="138"/>
      <c r="AV48" s="138"/>
      <c r="AW48" s="176"/>
      <c r="AX48" s="168">
        <f t="shared" si="8"/>
        <v>0</v>
      </c>
      <c r="AY48" s="145">
        <f t="shared" si="10"/>
        <v>0</v>
      </c>
      <c r="AZ48" s="140"/>
      <c r="BA48" s="140"/>
      <c r="BB48" s="140"/>
      <c r="BC48" s="140"/>
      <c r="BD48" s="140"/>
      <c r="BE48" s="140"/>
      <c r="BF48" s="140"/>
      <c r="BG48" s="140"/>
      <c r="BH48" s="140"/>
      <c r="BI48" s="140"/>
      <c r="BJ48" s="140"/>
      <c r="BK48" s="140"/>
    </row>
    <row r="49" spans="1:63" x14ac:dyDescent="0.3">
      <c r="A49" s="138" t="s">
        <v>104</v>
      </c>
      <c r="B49" s="138"/>
      <c r="C49" s="138"/>
      <c r="D49" s="138"/>
      <c r="E49" s="176"/>
      <c r="F49" s="138"/>
      <c r="G49" s="138"/>
      <c r="H49" s="138"/>
      <c r="I49" s="176"/>
      <c r="J49" s="138"/>
      <c r="K49" s="138"/>
      <c r="L49" s="138"/>
      <c r="M49" s="176"/>
      <c r="N49" s="138"/>
      <c r="O49" s="138"/>
      <c r="P49" s="138"/>
      <c r="Q49" s="176"/>
      <c r="R49" s="168">
        <f t="shared" si="7"/>
        <v>0</v>
      </c>
      <c r="S49" s="145">
        <f t="shared" si="9"/>
        <v>0</v>
      </c>
      <c r="T49" s="167"/>
      <c r="U49" s="167"/>
      <c r="V49" s="167"/>
      <c r="W49" s="167"/>
      <c r="X49" s="167"/>
      <c r="Y49" s="140"/>
      <c r="Z49" s="140"/>
      <c r="AA49" s="140"/>
      <c r="AB49" s="140"/>
      <c r="AC49" s="140"/>
      <c r="AD49" s="140"/>
      <c r="AE49" s="140"/>
      <c r="AG49" s="138" t="s">
        <v>104</v>
      </c>
      <c r="AH49" s="138"/>
      <c r="AI49" s="138"/>
      <c r="AJ49" s="138"/>
      <c r="AK49" s="176"/>
      <c r="AL49" s="138"/>
      <c r="AM49" s="138"/>
      <c r="AN49" s="138"/>
      <c r="AO49" s="176"/>
      <c r="AP49" s="138"/>
      <c r="AQ49" s="138"/>
      <c r="AR49" s="138"/>
      <c r="AS49" s="176"/>
      <c r="AT49" s="138"/>
      <c r="AU49" s="138"/>
      <c r="AV49" s="138"/>
      <c r="AW49" s="176"/>
      <c r="AX49" s="168">
        <f t="shared" si="8"/>
        <v>0</v>
      </c>
      <c r="AY49" s="145">
        <f t="shared" si="10"/>
        <v>0</v>
      </c>
      <c r="AZ49" s="140"/>
      <c r="BA49" s="140"/>
      <c r="BB49" s="140"/>
      <c r="BC49" s="140"/>
      <c r="BD49" s="140"/>
      <c r="BE49" s="140"/>
      <c r="BF49" s="140"/>
      <c r="BG49" s="140"/>
      <c r="BH49" s="140"/>
      <c r="BI49" s="140"/>
      <c r="BJ49" s="140"/>
      <c r="BK49" s="140"/>
    </row>
    <row r="50" spans="1:63" x14ac:dyDescent="0.3">
      <c r="A50" s="138" t="s">
        <v>105</v>
      </c>
      <c r="B50" s="138"/>
      <c r="C50" s="138"/>
      <c r="D50" s="138"/>
      <c r="E50" s="176"/>
      <c r="F50" s="138"/>
      <c r="G50" s="138"/>
      <c r="H50" s="138"/>
      <c r="I50" s="176"/>
      <c r="J50" s="138"/>
      <c r="K50" s="138"/>
      <c r="L50" s="138"/>
      <c r="M50" s="176"/>
      <c r="N50" s="138"/>
      <c r="O50" s="138"/>
      <c r="P50" s="138"/>
      <c r="Q50" s="176"/>
      <c r="R50" s="168">
        <f t="shared" si="7"/>
        <v>0</v>
      </c>
      <c r="S50" s="145">
        <f t="shared" si="9"/>
        <v>0</v>
      </c>
      <c r="T50" s="167"/>
      <c r="U50" s="167"/>
      <c r="V50" s="167"/>
      <c r="W50" s="167"/>
      <c r="X50" s="167"/>
      <c r="Y50" s="140"/>
      <c r="Z50" s="140"/>
      <c r="AA50" s="140"/>
      <c r="AB50" s="140"/>
      <c r="AC50" s="140"/>
      <c r="AD50" s="140"/>
      <c r="AE50" s="140"/>
      <c r="AG50" s="138" t="s">
        <v>105</v>
      </c>
      <c r="AH50" s="138"/>
      <c r="AI50" s="138"/>
      <c r="AJ50" s="138"/>
      <c r="AK50" s="176"/>
      <c r="AL50" s="138"/>
      <c r="AM50" s="138"/>
      <c r="AN50" s="138"/>
      <c r="AO50" s="176"/>
      <c r="AP50" s="138"/>
      <c r="AQ50" s="138"/>
      <c r="AR50" s="138"/>
      <c r="AS50" s="176"/>
      <c r="AT50" s="138"/>
      <c r="AU50" s="138"/>
      <c r="AV50" s="138"/>
      <c r="AW50" s="176"/>
      <c r="AX50" s="168">
        <f t="shared" si="8"/>
        <v>0</v>
      </c>
      <c r="AY50" s="145">
        <f t="shared" si="10"/>
        <v>0</v>
      </c>
      <c r="AZ50" s="140"/>
      <c r="BA50" s="140"/>
      <c r="BB50" s="140"/>
      <c r="BC50" s="140"/>
      <c r="BD50" s="140"/>
      <c r="BE50" s="140"/>
      <c r="BF50" s="140"/>
      <c r="BG50" s="140"/>
      <c r="BH50" s="140"/>
      <c r="BI50" s="140"/>
      <c r="BJ50" s="140"/>
      <c r="BK50" s="140"/>
    </row>
    <row r="51" spans="1:63" x14ac:dyDescent="0.3">
      <c r="A51" s="138" t="s">
        <v>106</v>
      </c>
      <c r="B51" s="138"/>
      <c r="C51" s="138"/>
      <c r="D51" s="138"/>
      <c r="E51" s="176"/>
      <c r="F51" s="138"/>
      <c r="G51" s="138"/>
      <c r="H51" s="138"/>
      <c r="I51" s="176"/>
      <c r="J51" s="138"/>
      <c r="K51" s="138"/>
      <c r="L51" s="138"/>
      <c r="M51" s="176"/>
      <c r="N51" s="138"/>
      <c r="O51" s="138"/>
      <c r="P51" s="138"/>
      <c r="Q51" s="176"/>
      <c r="R51" s="168">
        <f t="shared" si="7"/>
        <v>0</v>
      </c>
      <c r="S51" s="145">
        <f t="shared" si="9"/>
        <v>0</v>
      </c>
      <c r="T51" s="167"/>
      <c r="U51" s="167"/>
      <c r="V51" s="167"/>
      <c r="W51" s="167"/>
      <c r="X51" s="167"/>
      <c r="Y51" s="140"/>
      <c r="Z51" s="140"/>
      <c r="AA51" s="140"/>
      <c r="AB51" s="140"/>
      <c r="AC51" s="140"/>
      <c r="AD51" s="140"/>
      <c r="AE51" s="140"/>
      <c r="AG51" s="138" t="s">
        <v>106</v>
      </c>
      <c r="AH51" s="138"/>
      <c r="AI51" s="138"/>
      <c r="AJ51" s="138"/>
      <c r="AK51" s="176"/>
      <c r="AL51" s="138"/>
      <c r="AM51" s="138"/>
      <c r="AN51" s="138"/>
      <c r="AO51" s="176"/>
      <c r="AP51" s="138"/>
      <c r="AQ51" s="138"/>
      <c r="AR51" s="138"/>
      <c r="AS51" s="176"/>
      <c r="AT51" s="138"/>
      <c r="AU51" s="138"/>
      <c r="AV51" s="138"/>
      <c r="AW51" s="176"/>
      <c r="AX51" s="168">
        <f t="shared" si="8"/>
        <v>0</v>
      </c>
      <c r="AY51" s="145">
        <f t="shared" si="10"/>
        <v>0</v>
      </c>
      <c r="AZ51" s="140"/>
      <c r="BA51" s="140"/>
      <c r="BB51" s="140"/>
      <c r="BC51" s="140"/>
      <c r="BD51" s="140"/>
      <c r="BE51" s="140"/>
      <c r="BF51" s="140"/>
      <c r="BG51" s="140"/>
      <c r="BH51" s="140"/>
      <c r="BI51" s="140"/>
      <c r="BJ51" s="140"/>
      <c r="BK51" s="140"/>
    </row>
    <row r="52" spans="1:63" x14ac:dyDescent="0.3">
      <c r="A52" s="138" t="s">
        <v>107</v>
      </c>
      <c r="B52" s="138"/>
      <c r="C52" s="138"/>
      <c r="D52" s="138"/>
      <c r="E52" s="176"/>
      <c r="F52" s="138"/>
      <c r="G52" s="138"/>
      <c r="H52" s="138"/>
      <c r="I52" s="176"/>
      <c r="J52" s="138"/>
      <c r="K52" s="138"/>
      <c r="L52" s="138"/>
      <c r="M52" s="176"/>
      <c r="N52" s="138"/>
      <c r="O52" s="138"/>
      <c r="P52" s="138"/>
      <c r="Q52" s="176"/>
      <c r="R52" s="168">
        <f t="shared" si="7"/>
        <v>0</v>
      </c>
      <c r="S52" s="145">
        <f t="shared" si="9"/>
        <v>0</v>
      </c>
      <c r="T52" s="167"/>
      <c r="U52" s="167"/>
      <c r="V52" s="167"/>
      <c r="W52" s="167"/>
      <c r="X52" s="167"/>
      <c r="Y52" s="140"/>
      <c r="Z52" s="140"/>
      <c r="AA52" s="140"/>
      <c r="AB52" s="140"/>
      <c r="AC52" s="140"/>
      <c r="AD52" s="140"/>
      <c r="AE52" s="140"/>
      <c r="AG52" s="138" t="s">
        <v>107</v>
      </c>
      <c r="AH52" s="138"/>
      <c r="AI52" s="138"/>
      <c r="AJ52" s="138"/>
      <c r="AK52" s="176"/>
      <c r="AL52" s="138"/>
      <c r="AM52" s="138"/>
      <c r="AN52" s="138"/>
      <c r="AO52" s="176"/>
      <c r="AP52" s="138"/>
      <c r="AQ52" s="138"/>
      <c r="AR52" s="138"/>
      <c r="AS52" s="176"/>
      <c r="AT52" s="138"/>
      <c r="AU52" s="138"/>
      <c r="AV52" s="138"/>
      <c r="AW52" s="176"/>
      <c r="AX52" s="168">
        <f t="shared" si="8"/>
        <v>0</v>
      </c>
      <c r="AY52" s="145">
        <f t="shared" si="10"/>
        <v>0</v>
      </c>
      <c r="AZ52" s="140"/>
      <c r="BA52" s="140"/>
      <c r="BB52" s="140"/>
      <c r="BC52" s="140"/>
      <c r="BD52" s="140"/>
      <c r="BE52" s="140"/>
      <c r="BF52" s="140"/>
      <c r="BG52" s="140"/>
      <c r="BH52" s="140"/>
      <c r="BI52" s="140"/>
      <c r="BJ52" s="140"/>
      <c r="BK52" s="140"/>
    </row>
    <row r="53" spans="1:63" x14ac:dyDescent="0.3">
      <c r="A53" s="138" t="s">
        <v>108</v>
      </c>
      <c r="B53" s="138"/>
      <c r="C53" s="138"/>
      <c r="D53" s="138"/>
      <c r="E53" s="176"/>
      <c r="F53" s="138"/>
      <c r="G53" s="138"/>
      <c r="H53" s="138"/>
      <c r="I53" s="176"/>
      <c r="J53" s="138"/>
      <c r="K53" s="138"/>
      <c r="L53" s="138"/>
      <c r="M53" s="176"/>
      <c r="N53" s="138"/>
      <c r="O53" s="138"/>
      <c r="P53" s="138"/>
      <c r="Q53" s="176"/>
      <c r="R53" s="168">
        <f t="shared" si="7"/>
        <v>0</v>
      </c>
      <c r="S53" s="145">
        <f t="shared" si="9"/>
        <v>0</v>
      </c>
      <c r="T53" s="167"/>
      <c r="U53" s="167"/>
      <c r="V53" s="167"/>
      <c r="W53" s="167"/>
      <c r="X53" s="167"/>
      <c r="Y53" s="140"/>
      <c r="Z53" s="140"/>
      <c r="AA53" s="140"/>
      <c r="AB53" s="140"/>
      <c r="AC53" s="140"/>
      <c r="AD53" s="140"/>
      <c r="AE53" s="140"/>
      <c r="AG53" s="138" t="s">
        <v>108</v>
      </c>
      <c r="AH53" s="138"/>
      <c r="AI53" s="138"/>
      <c r="AJ53" s="138"/>
      <c r="AK53" s="176"/>
      <c r="AL53" s="138"/>
      <c r="AM53" s="138"/>
      <c r="AN53" s="138"/>
      <c r="AO53" s="176"/>
      <c r="AP53" s="138"/>
      <c r="AQ53" s="138"/>
      <c r="AR53" s="138"/>
      <c r="AS53" s="176"/>
      <c r="AT53" s="138"/>
      <c r="AU53" s="138"/>
      <c r="AV53" s="138"/>
      <c r="AW53" s="176"/>
      <c r="AX53" s="168">
        <f t="shared" si="8"/>
        <v>0</v>
      </c>
      <c r="AY53" s="145">
        <f t="shared" si="10"/>
        <v>0</v>
      </c>
      <c r="AZ53" s="140"/>
      <c r="BA53" s="140"/>
      <c r="BB53" s="140"/>
      <c r="BC53" s="140"/>
      <c r="BD53" s="140"/>
      <c r="BE53" s="140"/>
      <c r="BF53" s="140"/>
      <c r="BG53" s="140"/>
      <c r="BH53" s="140"/>
      <c r="BI53" s="140"/>
      <c r="BJ53" s="140"/>
      <c r="BK53" s="140"/>
    </row>
    <row r="54" spans="1:63" x14ac:dyDescent="0.3">
      <c r="A54" s="138" t="s">
        <v>109</v>
      </c>
      <c r="B54" s="138"/>
      <c r="C54" s="138"/>
      <c r="D54" s="138"/>
      <c r="E54" s="176"/>
      <c r="F54" s="138"/>
      <c r="G54" s="138"/>
      <c r="H54" s="138"/>
      <c r="I54" s="176"/>
      <c r="J54" s="138"/>
      <c r="K54" s="138"/>
      <c r="L54" s="138"/>
      <c r="M54" s="176"/>
      <c r="N54" s="138"/>
      <c r="O54" s="138"/>
      <c r="P54" s="138"/>
      <c r="Q54" s="176"/>
      <c r="R54" s="168">
        <f t="shared" si="7"/>
        <v>0</v>
      </c>
      <c r="S54" s="145">
        <f t="shared" si="9"/>
        <v>0</v>
      </c>
      <c r="T54" s="167"/>
      <c r="U54" s="167"/>
      <c r="V54" s="167"/>
      <c r="W54" s="167"/>
      <c r="X54" s="167"/>
      <c r="Y54" s="140"/>
      <c r="Z54" s="140"/>
      <c r="AA54" s="140"/>
      <c r="AB54" s="140"/>
      <c r="AC54" s="140"/>
      <c r="AD54" s="140"/>
      <c r="AE54" s="140"/>
      <c r="AG54" s="138" t="s">
        <v>109</v>
      </c>
      <c r="AH54" s="138"/>
      <c r="AI54" s="138"/>
      <c r="AJ54" s="138"/>
      <c r="AK54" s="176"/>
      <c r="AL54" s="138"/>
      <c r="AM54" s="138"/>
      <c r="AN54" s="138"/>
      <c r="AO54" s="176"/>
      <c r="AP54" s="138"/>
      <c r="AQ54" s="138"/>
      <c r="AR54" s="138"/>
      <c r="AS54" s="176"/>
      <c r="AT54" s="138"/>
      <c r="AU54" s="138"/>
      <c r="AV54" s="138"/>
      <c r="AW54" s="176"/>
      <c r="AX54" s="168">
        <f t="shared" si="8"/>
        <v>0</v>
      </c>
      <c r="AY54" s="145">
        <f t="shared" si="10"/>
        <v>0</v>
      </c>
      <c r="AZ54" s="140"/>
      <c r="BA54" s="140"/>
      <c r="BB54" s="140"/>
      <c r="BC54" s="140"/>
      <c r="BD54" s="140"/>
      <c r="BE54" s="140"/>
      <c r="BF54" s="140"/>
      <c r="BG54" s="140"/>
      <c r="BH54" s="140"/>
      <c r="BI54" s="140"/>
      <c r="BJ54" s="140"/>
      <c r="BK54" s="140"/>
    </row>
    <row r="55" spans="1:63" x14ac:dyDescent="0.3">
      <c r="A55" s="138" t="s">
        <v>110</v>
      </c>
      <c r="B55" s="138"/>
      <c r="C55" s="138"/>
      <c r="D55" s="138"/>
      <c r="E55" s="176"/>
      <c r="F55" s="138"/>
      <c r="G55" s="138"/>
      <c r="H55" s="138"/>
      <c r="I55" s="176"/>
      <c r="J55" s="138"/>
      <c r="K55" s="138"/>
      <c r="L55" s="138"/>
      <c r="M55" s="176"/>
      <c r="N55" s="138"/>
      <c r="O55" s="138"/>
      <c r="P55" s="138"/>
      <c r="Q55" s="176"/>
      <c r="R55" s="168">
        <f t="shared" si="7"/>
        <v>0</v>
      </c>
      <c r="S55" s="145">
        <f t="shared" si="9"/>
        <v>0</v>
      </c>
      <c r="T55" s="167"/>
      <c r="U55" s="167"/>
      <c r="V55" s="167"/>
      <c r="W55" s="167"/>
      <c r="X55" s="167"/>
      <c r="Y55" s="140"/>
      <c r="Z55" s="140"/>
      <c r="AA55" s="140"/>
      <c r="AB55" s="140"/>
      <c r="AC55" s="140"/>
      <c r="AD55" s="140"/>
      <c r="AE55" s="140"/>
      <c r="AG55" s="138" t="s">
        <v>110</v>
      </c>
      <c r="AH55" s="138"/>
      <c r="AI55" s="138"/>
      <c r="AJ55" s="138"/>
      <c r="AK55" s="176"/>
      <c r="AL55" s="138"/>
      <c r="AM55" s="138"/>
      <c r="AN55" s="138"/>
      <c r="AO55" s="176"/>
      <c r="AP55" s="138"/>
      <c r="AQ55" s="138"/>
      <c r="AR55" s="138"/>
      <c r="AS55" s="176"/>
      <c r="AT55" s="138"/>
      <c r="AU55" s="138"/>
      <c r="AV55" s="138"/>
      <c r="AW55" s="176"/>
      <c r="AX55" s="168">
        <f t="shared" si="8"/>
        <v>0</v>
      </c>
      <c r="AY55" s="145">
        <f t="shared" si="10"/>
        <v>0</v>
      </c>
      <c r="AZ55" s="140"/>
      <c r="BA55" s="140"/>
      <c r="BB55" s="140"/>
      <c r="BC55" s="140"/>
      <c r="BD55" s="140"/>
      <c r="BE55" s="140"/>
      <c r="BF55" s="140"/>
      <c r="BG55" s="140"/>
      <c r="BH55" s="140"/>
      <c r="BI55" s="140"/>
      <c r="BJ55" s="140"/>
      <c r="BK55" s="140"/>
    </row>
    <row r="56" spans="1:63" x14ac:dyDescent="0.3">
      <c r="A56" s="138" t="s">
        <v>111</v>
      </c>
      <c r="B56" s="138"/>
      <c r="C56" s="138"/>
      <c r="D56" s="138"/>
      <c r="E56" s="176"/>
      <c r="F56" s="138"/>
      <c r="G56" s="138"/>
      <c r="H56" s="138"/>
      <c r="I56" s="176"/>
      <c r="J56" s="138"/>
      <c r="K56" s="138"/>
      <c r="L56" s="138"/>
      <c r="M56" s="176"/>
      <c r="N56" s="138"/>
      <c r="O56" s="138"/>
      <c r="P56" s="138"/>
      <c r="Q56" s="176"/>
      <c r="R56" s="168">
        <f t="shared" si="7"/>
        <v>0</v>
      </c>
      <c r="S56" s="145">
        <f t="shared" si="9"/>
        <v>0</v>
      </c>
      <c r="T56" s="167"/>
      <c r="U56" s="167"/>
      <c r="V56" s="167"/>
      <c r="W56" s="167"/>
      <c r="X56" s="167"/>
      <c r="Y56" s="140"/>
      <c r="Z56" s="140"/>
      <c r="AA56" s="140"/>
      <c r="AB56" s="140"/>
      <c r="AC56" s="140"/>
      <c r="AD56" s="140"/>
      <c r="AE56" s="140"/>
      <c r="AG56" s="138" t="s">
        <v>111</v>
      </c>
      <c r="AH56" s="138"/>
      <c r="AI56" s="138"/>
      <c r="AJ56" s="138"/>
      <c r="AK56" s="176"/>
      <c r="AL56" s="138"/>
      <c r="AM56" s="138"/>
      <c r="AN56" s="138"/>
      <c r="AO56" s="176"/>
      <c r="AP56" s="138"/>
      <c r="AQ56" s="138"/>
      <c r="AR56" s="138"/>
      <c r="AS56" s="176"/>
      <c r="AT56" s="138"/>
      <c r="AU56" s="138"/>
      <c r="AV56" s="138"/>
      <c r="AW56" s="176"/>
      <c r="AX56" s="168">
        <f t="shared" si="8"/>
        <v>0</v>
      </c>
      <c r="AY56" s="145">
        <f t="shared" si="10"/>
        <v>0</v>
      </c>
      <c r="AZ56" s="140"/>
      <c r="BA56" s="140"/>
      <c r="BB56" s="140"/>
      <c r="BC56" s="140"/>
      <c r="BD56" s="140"/>
      <c r="BE56" s="140"/>
      <c r="BF56" s="140"/>
      <c r="BG56" s="140"/>
      <c r="BH56" s="140"/>
      <c r="BI56" s="140"/>
      <c r="BJ56" s="140"/>
      <c r="BK56" s="140"/>
    </row>
    <row r="57" spans="1:63" x14ac:dyDescent="0.3">
      <c r="A57" s="138" t="s">
        <v>112</v>
      </c>
      <c r="B57" s="138"/>
      <c r="C57" s="138"/>
      <c r="D57" s="138"/>
      <c r="E57" s="176"/>
      <c r="F57" s="138"/>
      <c r="G57" s="138"/>
      <c r="H57" s="138"/>
      <c r="I57" s="176"/>
      <c r="J57" s="138"/>
      <c r="K57" s="138"/>
      <c r="L57" s="138"/>
      <c r="M57" s="176"/>
      <c r="N57" s="138"/>
      <c r="O57" s="138"/>
      <c r="P57" s="138"/>
      <c r="Q57" s="176"/>
      <c r="R57" s="168">
        <f t="shared" si="7"/>
        <v>0</v>
      </c>
      <c r="S57" s="145">
        <f t="shared" si="9"/>
        <v>0</v>
      </c>
      <c r="T57" s="167"/>
      <c r="U57" s="167"/>
      <c r="V57" s="167"/>
      <c r="W57" s="167"/>
      <c r="X57" s="167"/>
      <c r="Y57" s="140"/>
      <c r="Z57" s="140"/>
      <c r="AA57" s="140"/>
      <c r="AB57" s="140"/>
      <c r="AC57" s="140"/>
      <c r="AD57" s="140"/>
      <c r="AE57" s="140"/>
      <c r="AG57" s="138" t="s">
        <v>112</v>
      </c>
      <c r="AH57" s="138"/>
      <c r="AI57" s="138"/>
      <c r="AJ57" s="138"/>
      <c r="AK57" s="176"/>
      <c r="AL57" s="138"/>
      <c r="AM57" s="138"/>
      <c r="AN57" s="138"/>
      <c r="AO57" s="176"/>
      <c r="AP57" s="138"/>
      <c r="AQ57" s="138"/>
      <c r="AR57" s="138"/>
      <c r="AS57" s="176"/>
      <c r="AT57" s="138"/>
      <c r="AU57" s="138"/>
      <c r="AV57" s="138"/>
      <c r="AW57" s="176"/>
      <c r="AX57" s="168">
        <f t="shared" si="8"/>
        <v>0</v>
      </c>
      <c r="AY57" s="145">
        <f t="shared" si="10"/>
        <v>0</v>
      </c>
      <c r="AZ57" s="140"/>
      <c r="BA57" s="140"/>
      <c r="BB57" s="140"/>
      <c r="BC57" s="140"/>
      <c r="BD57" s="140"/>
      <c r="BE57" s="140"/>
      <c r="BF57" s="140"/>
      <c r="BG57" s="140"/>
      <c r="BH57" s="140"/>
      <c r="BI57" s="140"/>
      <c r="BJ57" s="140"/>
      <c r="BK57" s="140"/>
    </row>
    <row r="58" spans="1:63" x14ac:dyDescent="0.3">
      <c r="A58" s="142" t="s">
        <v>113</v>
      </c>
      <c r="B58" s="139">
        <f t="shared" ref="B58:Q58" si="11">SUM(B37:B57)</f>
        <v>0</v>
      </c>
      <c r="C58" s="139">
        <f t="shared" si="11"/>
        <v>0</v>
      </c>
      <c r="D58" s="139">
        <f t="shared" si="11"/>
        <v>0</v>
      </c>
      <c r="E58" s="177">
        <f t="shared" si="11"/>
        <v>0</v>
      </c>
      <c r="F58" s="139">
        <f t="shared" si="11"/>
        <v>0</v>
      </c>
      <c r="G58" s="139">
        <f t="shared" si="11"/>
        <v>0</v>
      </c>
      <c r="H58" s="139">
        <f t="shared" si="11"/>
        <v>0</v>
      </c>
      <c r="I58" s="177">
        <f t="shared" si="11"/>
        <v>0</v>
      </c>
      <c r="J58" s="139">
        <f t="shared" si="11"/>
        <v>0</v>
      </c>
      <c r="K58" s="139">
        <f t="shared" si="11"/>
        <v>0</v>
      </c>
      <c r="L58" s="139">
        <f t="shared" si="11"/>
        <v>0</v>
      </c>
      <c r="M58" s="177">
        <f t="shared" si="11"/>
        <v>0</v>
      </c>
      <c r="N58" s="139">
        <f t="shared" si="11"/>
        <v>0</v>
      </c>
      <c r="O58" s="139">
        <f t="shared" si="11"/>
        <v>0</v>
      </c>
      <c r="P58" s="139">
        <f t="shared" si="11"/>
        <v>0</v>
      </c>
      <c r="Q58" s="177">
        <f t="shared" si="11"/>
        <v>0</v>
      </c>
      <c r="R58" s="139">
        <f t="shared" ref="R58:AE58" si="12">SUM(R37:R57)</f>
        <v>0</v>
      </c>
      <c r="S58" s="145">
        <f t="shared" si="12"/>
        <v>0</v>
      </c>
      <c r="T58" s="139">
        <f t="shared" si="12"/>
        <v>0</v>
      </c>
      <c r="U58" s="139">
        <f t="shared" si="12"/>
        <v>0</v>
      </c>
      <c r="V58" s="139">
        <f t="shared" si="12"/>
        <v>0</v>
      </c>
      <c r="W58" s="139">
        <f t="shared" si="12"/>
        <v>0</v>
      </c>
      <c r="X58" s="139">
        <f t="shared" si="12"/>
        <v>0</v>
      </c>
      <c r="Y58" s="139">
        <f t="shared" si="12"/>
        <v>0</v>
      </c>
      <c r="Z58" s="139">
        <f t="shared" si="12"/>
        <v>0</v>
      </c>
      <c r="AA58" s="139">
        <f t="shared" si="12"/>
        <v>0</v>
      </c>
      <c r="AB58" s="139">
        <f t="shared" si="12"/>
        <v>0</v>
      </c>
      <c r="AC58" s="139">
        <f t="shared" si="12"/>
        <v>0</v>
      </c>
      <c r="AD58" s="139">
        <f t="shared" si="12"/>
        <v>0</v>
      </c>
      <c r="AE58" s="139">
        <f t="shared" si="12"/>
        <v>0</v>
      </c>
      <c r="AG58" s="142" t="s">
        <v>113</v>
      </c>
      <c r="AH58" s="139">
        <f t="shared" ref="AH58:AW58" si="13">SUM(AH37:AH57)</f>
        <v>0</v>
      </c>
      <c r="AI58" s="139">
        <f t="shared" si="13"/>
        <v>0</v>
      </c>
      <c r="AJ58" s="139">
        <f t="shared" si="13"/>
        <v>0</v>
      </c>
      <c r="AK58" s="177">
        <f t="shared" si="13"/>
        <v>0</v>
      </c>
      <c r="AL58" s="139">
        <f t="shared" si="13"/>
        <v>0</v>
      </c>
      <c r="AM58" s="139">
        <f t="shared" si="13"/>
        <v>0</v>
      </c>
      <c r="AN58" s="139">
        <f t="shared" si="13"/>
        <v>0</v>
      </c>
      <c r="AO58" s="177">
        <f t="shared" si="13"/>
        <v>0</v>
      </c>
      <c r="AP58" s="139">
        <f t="shared" si="13"/>
        <v>0</v>
      </c>
      <c r="AQ58" s="139">
        <f t="shared" si="13"/>
        <v>0</v>
      </c>
      <c r="AR58" s="139">
        <f t="shared" si="13"/>
        <v>0</v>
      </c>
      <c r="AS58" s="177">
        <f t="shared" si="13"/>
        <v>0</v>
      </c>
      <c r="AT58" s="139">
        <f t="shared" si="13"/>
        <v>0</v>
      </c>
      <c r="AU58" s="139">
        <f t="shared" si="13"/>
        <v>0</v>
      </c>
      <c r="AV58" s="139">
        <f t="shared" si="13"/>
        <v>0</v>
      </c>
      <c r="AW58" s="177">
        <f t="shared" si="13"/>
        <v>0</v>
      </c>
      <c r="AX58" s="169">
        <f t="shared" ref="AX58:BK58" si="14">SUM(AX37:AX57)</f>
        <v>0</v>
      </c>
      <c r="AY58" s="146">
        <f t="shared" si="14"/>
        <v>0</v>
      </c>
      <c r="AZ58" s="139">
        <f t="shared" si="14"/>
        <v>0</v>
      </c>
      <c r="BA58" s="139">
        <f t="shared" si="14"/>
        <v>0</v>
      </c>
      <c r="BB58" s="139">
        <f t="shared" si="14"/>
        <v>0</v>
      </c>
      <c r="BC58" s="139">
        <f t="shared" si="14"/>
        <v>0</v>
      </c>
      <c r="BD58" s="139">
        <f t="shared" si="14"/>
        <v>0</v>
      </c>
      <c r="BE58" s="139">
        <f t="shared" si="14"/>
        <v>0</v>
      </c>
      <c r="BF58" s="139">
        <f t="shared" si="14"/>
        <v>0</v>
      </c>
      <c r="BG58" s="139">
        <f t="shared" si="14"/>
        <v>0</v>
      </c>
      <c r="BH58" s="139">
        <f t="shared" si="14"/>
        <v>0</v>
      </c>
      <c r="BI58" s="139">
        <f t="shared" si="14"/>
        <v>0</v>
      </c>
      <c r="BJ58" s="139">
        <f t="shared" si="14"/>
        <v>0</v>
      </c>
      <c r="BK58" s="139">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38" zoomScale="90" zoomScaleNormal="90" workbookViewId="0">
      <selection sqref="A1:B1"/>
    </sheetView>
  </sheetViews>
  <sheetFormatPr baseColWidth="10" defaultColWidth="10.88671875" defaultRowHeight="13.8" x14ac:dyDescent="0.3"/>
  <cols>
    <col min="1" max="1" width="72" style="122" bestFit="1" customWidth="1"/>
    <col min="2" max="2" width="73.44140625" style="122" customWidth="1"/>
    <col min="3" max="3" width="10.88671875" style="122"/>
    <col min="4" max="4" width="31.109375" style="122" customWidth="1"/>
    <col min="5" max="5" width="70.109375" style="122" customWidth="1"/>
    <col min="6" max="6" width="17.33203125" style="122" customWidth="1"/>
    <col min="7" max="8" width="21.88671875" style="122" customWidth="1"/>
    <col min="9" max="9" width="19.33203125" style="122" customWidth="1"/>
    <col min="10" max="10" width="42" style="122" customWidth="1"/>
    <col min="11" max="16384" width="10.88671875" style="122"/>
  </cols>
  <sheetData>
    <row r="1" spans="1:2" ht="25.5" customHeight="1" x14ac:dyDescent="0.3">
      <c r="A1" s="659" t="s">
        <v>195</v>
      </c>
      <c r="B1" s="660"/>
    </row>
    <row r="2" spans="1:2" ht="25.5" customHeight="1" x14ac:dyDescent="0.3">
      <c r="A2" s="661" t="s">
        <v>397</v>
      </c>
      <c r="B2" s="662"/>
    </row>
    <row r="3" spans="1:2" x14ac:dyDescent="0.3">
      <c r="A3" s="173" t="s">
        <v>321</v>
      </c>
      <c r="B3" s="123" t="s">
        <v>322</v>
      </c>
    </row>
    <row r="4" spans="1:2" x14ac:dyDescent="0.3">
      <c r="A4" s="174" t="s">
        <v>71</v>
      </c>
      <c r="B4" s="130" t="s">
        <v>354</v>
      </c>
    </row>
    <row r="5" spans="1:2" ht="96.6" x14ac:dyDescent="0.3">
      <c r="A5" s="174" t="s">
        <v>67</v>
      </c>
      <c r="B5" s="178" t="s">
        <v>414</v>
      </c>
    </row>
    <row r="6" spans="1:2" x14ac:dyDescent="0.3">
      <c r="A6" s="174" t="s">
        <v>0</v>
      </c>
      <c r="B6" s="663" t="s">
        <v>349</v>
      </c>
    </row>
    <row r="7" spans="1:2" x14ac:dyDescent="0.3">
      <c r="A7" s="174" t="s">
        <v>77</v>
      </c>
      <c r="B7" s="664"/>
    </row>
    <row r="8" spans="1:2" x14ac:dyDescent="0.3">
      <c r="A8" s="174" t="s">
        <v>73</v>
      </c>
      <c r="B8" s="664"/>
    </row>
    <row r="9" spans="1:2" x14ac:dyDescent="0.3">
      <c r="A9" s="174" t="s">
        <v>330</v>
      </c>
      <c r="B9" s="665"/>
    </row>
    <row r="10" spans="1:2" ht="27.6" x14ac:dyDescent="0.3">
      <c r="A10" s="174" t="s">
        <v>292</v>
      </c>
      <c r="B10" s="124" t="s">
        <v>356</v>
      </c>
    </row>
    <row r="11" spans="1:2" ht="27.6" x14ac:dyDescent="0.3">
      <c r="A11" s="174" t="s">
        <v>1</v>
      </c>
      <c r="B11" s="124" t="s">
        <v>372</v>
      </c>
    </row>
    <row r="12" spans="1:2" ht="55.2" x14ac:dyDescent="0.3">
      <c r="A12" s="174" t="s">
        <v>15</v>
      </c>
      <c r="B12" s="125" t="s">
        <v>350</v>
      </c>
    </row>
    <row r="13" spans="1:2" ht="27.6" x14ac:dyDescent="0.3">
      <c r="A13" s="174" t="s">
        <v>328</v>
      </c>
      <c r="B13" s="125" t="s">
        <v>351</v>
      </c>
    </row>
    <row r="14" spans="1:2" ht="27.6" x14ac:dyDescent="0.3">
      <c r="A14" s="174" t="s">
        <v>329</v>
      </c>
      <c r="B14" s="125" t="s">
        <v>357</v>
      </c>
    </row>
    <row r="15" spans="1:2" ht="72" customHeight="1" x14ac:dyDescent="0.3">
      <c r="A15" s="175" t="s">
        <v>326</v>
      </c>
      <c r="B15" s="126" t="s">
        <v>352</v>
      </c>
    </row>
    <row r="16" spans="1:2" ht="165.6" x14ac:dyDescent="0.3">
      <c r="A16" s="175" t="s">
        <v>327</v>
      </c>
      <c r="B16" s="127" t="s">
        <v>353</v>
      </c>
    </row>
    <row r="17" spans="1:2" ht="25.5" customHeight="1" x14ac:dyDescent="0.3">
      <c r="A17" s="661" t="s">
        <v>398</v>
      </c>
      <c r="B17" s="662"/>
    </row>
    <row r="18" spans="1:2" x14ac:dyDescent="0.3">
      <c r="A18" s="173" t="s">
        <v>321</v>
      </c>
      <c r="B18" s="123" t="s">
        <v>322</v>
      </c>
    </row>
    <row r="19" spans="1:2" x14ac:dyDescent="0.3">
      <c r="A19" s="174" t="s">
        <v>71</v>
      </c>
      <c r="B19" s="130" t="s">
        <v>354</v>
      </c>
    </row>
    <row r="20" spans="1:2" ht="96.6" x14ac:dyDescent="0.3">
      <c r="A20" s="174" t="s">
        <v>67</v>
      </c>
      <c r="B20" s="129" t="s">
        <v>355</v>
      </c>
    </row>
    <row r="21" spans="1:2" ht="27.6" x14ac:dyDescent="0.3">
      <c r="A21" s="174" t="s">
        <v>331</v>
      </c>
      <c r="B21" s="125" t="s">
        <v>332</v>
      </c>
    </row>
    <row r="22" spans="1:2" ht="41.4" x14ac:dyDescent="0.3">
      <c r="A22" s="174" t="s">
        <v>324</v>
      </c>
      <c r="B22" s="125" t="s">
        <v>358</v>
      </c>
    </row>
    <row r="23" spans="1:2" ht="55.2" x14ac:dyDescent="0.3">
      <c r="A23" s="174" t="s">
        <v>333</v>
      </c>
      <c r="B23" s="125" t="s">
        <v>334</v>
      </c>
    </row>
    <row r="24" spans="1:2" ht="27.6" x14ac:dyDescent="0.3">
      <c r="A24" s="174" t="s">
        <v>323</v>
      </c>
      <c r="B24" s="125" t="s">
        <v>359</v>
      </c>
    </row>
    <row r="25" spans="1:2" x14ac:dyDescent="0.3">
      <c r="A25" s="174" t="s">
        <v>298</v>
      </c>
      <c r="B25" s="125" t="s">
        <v>403</v>
      </c>
    </row>
    <row r="26" spans="1:2" ht="45.9" customHeight="1" x14ac:dyDescent="0.3">
      <c r="A26" s="174" t="s">
        <v>335</v>
      </c>
      <c r="B26" s="128" t="s">
        <v>368</v>
      </c>
    </row>
    <row r="27" spans="1:2" ht="55.2" x14ac:dyDescent="0.3">
      <c r="A27" s="174" t="s">
        <v>279</v>
      </c>
      <c r="B27" s="128" t="s">
        <v>362</v>
      </c>
    </row>
    <row r="28" spans="1:2" ht="41.4" x14ac:dyDescent="0.3">
      <c r="A28" s="174" t="s">
        <v>336</v>
      </c>
      <c r="B28" s="128" t="s">
        <v>337</v>
      </c>
    </row>
    <row r="29" spans="1:2" ht="27.6" x14ac:dyDescent="0.3">
      <c r="A29" s="174" t="s">
        <v>361</v>
      </c>
      <c r="B29" s="128" t="s">
        <v>363</v>
      </c>
    </row>
    <row r="30" spans="1:2" ht="41.4" x14ac:dyDescent="0.3">
      <c r="A30" s="174" t="s">
        <v>116</v>
      </c>
      <c r="B30" s="128" t="s">
        <v>364</v>
      </c>
    </row>
    <row r="31" spans="1:2" ht="144" customHeight="1" x14ac:dyDescent="0.3">
      <c r="A31" s="174" t="s">
        <v>338</v>
      </c>
      <c r="B31" s="128" t="s">
        <v>365</v>
      </c>
    </row>
    <row r="32" spans="1:2" ht="27.6" x14ac:dyDescent="0.3">
      <c r="A32" s="174" t="s">
        <v>339</v>
      </c>
      <c r="B32" s="128" t="s">
        <v>342</v>
      </c>
    </row>
    <row r="33" spans="1:2" ht="27.6" x14ac:dyDescent="0.3">
      <c r="A33" s="174" t="s">
        <v>340</v>
      </c>
      <c r="B33" s="128" t="s">
        <v>341</v>
      </c>
    </row>
    <row r="34" spans="1:2" ht="27.6" x14ac:dyDescent="0.3">
      <c r="A34" s="174" t="s">
        <v>319</v>
      </c>
      <c r="B34" s="128" t="s">
        <v>366</v>
      </c>
    </row>
    <row r="35" spans="1:2" ht="27.6" x14ac:dyDescent="0.3">
      <c r="A35" s="174" t="s">
        <v>346</v>
      </c>
      <c r="B35" s="128" t="s">
        <v>343</v>
      </c>
    </row>
    <row r="36" spans="1:2" ht="69" x14ac:dyDescent="0.3">
      <c r="A36" s="174" t="s">
        <v>404</v>
      </c>
      <c r="B36" s="128" t="s">
        <v>406</v>
      </c>
    </row>
    <row r="37" spans="1:2" x14ac:dyDescent="0.3">
      <c r="A37" s="174" t="s">
        <v>401</v>
      </c>
      <c r="B37" s="128" t="s">
        <v>408</v>
      </c>
    </row>
    <row r="38" spans="1:2" ht="27.6" x14ac:dyDescent="0.3">
      <c r="A38" s="174" t="s">
        <v>407</v>
      </c>
      <c r="B38" s="128" t="s">
        <v>409</v>
      </c>
    </row>
    <row r="39" spans="1:2" ht="41.4" x14ac:dyDescent="0.3">
      <c r="A39" s="174" t="s">
        <v>325</v>
      </c>
      <c r="B39" s="128" t="s">
        <v>344</v>
      </c>
    </row>
    <row r="40" spans="1:2" ht="27.6" x14ac:dyDescent="0.3">
      <c r="A40" s="175" t="s">
        <v>297</v>
      </c>
      <c r="B40" s="128" t="s">
        <v>345</v>
      </c>
    </row>
    <row r="41" spans="1:2" ht="25.5" customHeight="1" x14ac:dyDescent="0.3">
      <c r="A41" s="661" t="s">
        <v>347</v>
      </c>
      <c r="B41" s="662"/>
    </row>
    <row r="42" spans="1:2" x14ac:dyDescent="0.3">
      <c r="A42" s="659" t="s">
        <v>348</v>
      </c>
      <c r="B42" s="660"/>
    </row>
    <row r="43" spans="1:2" ht="72" customHeight="1" x14ac:dyDescent="0.3">
      <c r="A43" s="657" t="s">
        <v>394</v>
      </c>
      <c r="B43" s="658"/>
    </row>
    <row r="44" spans="1:2" ht="27.6" x14ac:dyDescent="0.3">
      <c r="A44" s="174" t="s">
        <v>361</v>
      </c>
      <c r="B44" s="128" t="s">
        <v>411</v>
      </c>
    </row>
    <row r="45" spans="1:2" ht="27.6" x14ac:dyDescent="0.3">
      <c r="A45" s="175" t="s">
        <v>413</v>
      </c>
      <c r="B45" s="128"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zoomScale="91" workbookViewId="0">
      <selection activeCell="B14" sqref="B14"/>
    </sheetView>
  </sheetViews>
  <sheetFormatPr baseColWidth="10" defaultColWidth="11.44140625" defaultRowHeight="13.8" x14ac:dyDescent="0.3"/>
  <cols>
    <col min="1" max="1" width="44.109375" style="192" customWidth="1"/>
    <col min="2" max="2" width="61.88671875" style="192" customWidth="1"/>
    <col min="3" max="3" width="61.109375" style="192" customWidth="1"/>
    <col min="4" max="4" width="81" style="192" customWidth="1"/>
    <col min="5" max="5" width="32.88671875" style="203" customWidth="1"/>
    <col min="6" max="6" width="19" style="192" customWidth="1"/>
    <col min="7" max="7" width="29.44140625" style="192" customWidth="1"/>
    <col min="8" max="8" width="36.33203125" style="192" customWidth="1"/>
    <col min="9" max="9" width="40" style="192" customWidth="1"/>
    <col min="10" max="16384" width="11.44140625" style="192"/>
  </cols>
  <sheetData>
    <row r="1" spans="1:9" s="186" customFormat="1" ht="27.6" x14ac:dyDescent="0.3">
      <c r="A1" s="185" t="s">
        <v>114</v>
      </c>
      <c r="B1" s="185" t="s">
        <v>196</v>
      </c>
      <c r="C1" s="185" t="s">
        <v>115</v>
      </c>
      <c r="D1" s="185" t="s">
        <v>265</v>
      </c>
      <c r="E1" s="185" t="s">
        <v>116</v>
      </c>
      <c r="F1" s="185" t="s">
        <v>86</v>
      </c>
      <c r="G1" s="185" t="s">
        <v>290</v>
      </c>
      <c r="H1" s="185" t="s">
        <v>288</v>
      </c>
      <c r="I1" s="185" t="s">
        <v>298</v>
      </c>
    </row>
    <row r="2" spans="1:9" s="186" customFormat="1" ht="27.6" x14ac:dyDescent="0.3">
      <c r="A2" s="187" t="s">
        <v>117</v>
      </c>
      <c r="B2" s="117" t="s">
        <v>197</v>
      </c>
      <c r="C2" s="187" t="s">
        <v>118</v>
      </c>
      <c r="D2" s="188" t="s">
        <v>267</v>
      </c>
      <c r="E2" s="126" t="s">
        <v>120</v>
      </c>
      <c r="F2" s="189" t="s">
        <v>280</v>
      </c>
      <c r="G2" s="190" t="s">
        <v>381</v>
      </c>
      <c r="H2" s="190" t="s">
        <v>300</v>
      </c>
      <c r="I2" s="125" t="s">
        <v>303</v>
      </c>
    </row>
    <row r="3" spans="1:9" ht="41.4" x14ac:dyDescent="0.3">
      <c r="A3" s="187" t="s">
        <v>121</v>
      </c>
      <c r="B3" s="117" t="s">
        <v>198</v>
      </c>
      <c r="C3" s="187" t="s">
        <v>122</v>
      </c>
      <c r="D3" s="191" t="s">
        <v>119</v>
      </c>
      <c r="E3" s="126" t="s">
        <v>124</v>
      </c>
      <c r="F3" s="125" t="s">
        <v>281</v>
      </c>
      <c r="G3" s="190" t="s">
        <v>382</v>
      </c>
      <c r="H3" s="190" t="s">
        <v>301</v>
      </c>
      <c r="I3" s="125" t="s">
        <v>304</v>
      </c>
    </row>
    <row r="4" spans="1:9" ht="27.6" x14ac:dyDescent="0.3">
      <c r="A4" s="187" t="s">
        <v>125</v>
      </c>
      <c r="B4" s="184" t="s">
        <v>199</v>
      </c>
      <c r="C4" s="187" t="s">
        <v>126</v>
      </c>
      <c r="D4" s="191" t="s">
        <v>123</v>
      </c>
      <c r="E4" s="126" t="s">
        <v>128</v>
      </c>
      <c r="F4" s="125" t="s">
        <v>282</v>
      </c>
      <c r="G4" s="190" t="s">
        <v>383</v>
      </c>
      <c r="H4" s="190" t="s">
        <v>390</v>
      </c>
      <c r="I4" s="125" t="s">
        <v>305</v>
      </c>
    </row>
    <row r="5" spans="1:9" ht="41.4" x14ac:dyDescent="0.3">
      <c r="A5" s="187" t="s">
        <v>129</v>
      </c>
      <c r="B5" s="117" t="s">
        <v>200</v>
      </c>
      <c r="C5" s="187" t="s">
        <v>130</v>
      </c>
      <c r="D5" s="191" t="s">
        <v>127</v>
      </c>
      <c r="E5" s="126" t="s">
        <v>132</v>
      </c>
      <c r="F5" s="125" t="s">
        <v>283</v>
      </c>
      <c r="G5" s="190" t="s">
        <v>380</v>
      </c>
      <c r="H5" s="190" t="s">
        <v>391</v>
      </c>
      <c r="I5" s="125" t="s">
        <v>306</v>
      </c>
    </row>
    <row r="6" spans="1:9" ht="27.6" x14ac:dyDescent="0.3">
      <c r="A6" s="187" t="s">
        <v>133</v>
      </c>
      <c r="B6" s="117" t="s">
        <v>201</v>
      </c>
      <c r="C6" s="187" t="s">
        <v>134</v>
      </c>
      <c r="D6" s="191" t="s">
        <v>131</v>
      </c>
      <c r="E6" s="126" t="s">
        <v>136</v>
      </c>
      <c r="G6" s="190" t="s">
        <v>299</v>
      </c>
      <c r="H6" s="190" t="s">
        <v>392</v>
      </c>
      <c r="I6" s="125" t="s">
        <v>307</v>
      </c>
    </row>
    <row r="7" spans="1:9" ht="41.4" x14ac:dyDescent="0.3">
      <c r="B7" s="117" t="s">
        <v>202</v>
      </c>
      <c r="C7" s="187" t="s">
        <v>137</v>
      </c>
      <c r="D7" s="191" t="s">
        <v>135</v>
      </c>
      <c r="E7" s="125" t="s">
        <v>139</v>
      </c>
      <c r="G7" s="126" t="s">
        <v>389</v>
      </c>
      <c r="H7" s="190" t="s">
        <v>302</v>
      </c>
      <c r="I7" s="125" t="s">
        <v>308</v>
      </c>
    </row>
    <row r="8" spans="1:9" ht="27.6" x14ac:dyDescent="0.3">
      <c r="A8" s="193"/>
      <c r="B8" s="117" t="s">
        <v>203</v>
      </c>
      <c r="C8" s="187" t="s">
        <v>140</v>
      </c>
      <c r="D8" s="191" t="s">
        <v>138</v>
      </c>
      <c r="E8" s="125" t="s">
        <v>142</v>
      </c>
      <c r="I8" s="125" t="s">
        <v>309</v>
      </c>
    </row>
    <row r="9" spans="1:9" ht="27.6" x14ac:dyDescent="0.3">
      <c r="A9" s="193"/>
      <c r="B9" s="117" t="s">
        <v>204</v>
      </c>
      <c r="C9" s="187" t="s">
        <v>143</v>
      </c>
      <c r="D9" s="194" t="s">
        <v>141</v>
      </c>
      <c r="E9" s="125" t="s">
        <v>145</v>
      </c>
      <c r="I9" s="125" t="s">
        <v>310</v>
      </c>
    </row>
    <row r="10" spans="1:9" ht="41.4" x14ac:dyDescent="0.3">
      <c r="A10" s="193"/>
      <c r="B10" s="117" t="s">
        <v>205</v>
      </c>
      <c r="C10" s="187" t="s">
        <v>146</v>
      </c>
      <c r="D10" s="191" t="s">
        <v>144</v>
      </c>
      <c r="E10" s="125" t="s">
        <v>148</v>
      </c>
      <c r="I10" s="125" t="s">
        <v>311</v>
      </c>
    </row>
    <row r="11" spans="1:9" ht="41.4" x14ac:dyDescent="0.3">
      <c r="A11" s="193"/>
      <c r="B11" s="117" t="s">
        <v>206</v>
      </c>
      <c r="C11" s="187" t="s">
        <v>149</v>
      </c>
      <c r="D11" s="191" t="s">
        <v>147</v>
      </c>
      <c r="E11" s="125" t="s">
        <v>151</v>
      </c>
      <c r="I11" s="125" t="s">
        <v>312</v>
      </c>
    </row>
    <row r="12" spans="1:9" ht="27.6" x14ac:dyDescent="0.3">
      <c r="A12" s="193"/>
      <c r="B12" s="117" t="s">
        <v>207</v>
      </c>
      <c r="C12" s="195" t="s">
        <v>152</v>
      </c>
      <c r="D12" s="191" t="s">
        <v>150</v>
      </c>
      <c r="E12" s="125" t="s">
        <v>154</v>
      </c>
      <c r="I12" s="125" t="s">
        <v>313</v>
      </c>
    </row>
    <row r="13" spans="1:9" ht="27.6" x14ac:dyDescent="0.3">
      <c r="A13" s="193"/>
      <c r="B13" s="121" t="s">
        <v>208</v>
      </c>
      <c r="D13" s="191" t="s">
        <v>153</v>
      </c>
      <c r="E13" s="125" t="s">
        <v>156</v>
      </c>
      <c r="I13" s="125" t="s">
        <v>314</v>
      </c>
    </row>
    <row r="14" spans="1:9" ht="27.6" x14ac:dyDescent="0.3">
      <c r="A14" s="193"/>
      <c r="B14" s="117" t="s">
        <v>209</v>
      </c>
      <c r="C14" s="193"/>
      <c r="D14" s="191" t="s">
        <v>155</v>
      </c>
      <c r="E14" s="125" t="s">
        <v>158</v>
      </c>
    </row>
    <row r="15" spans="1:9" ht="27.6" x14ac:dyDescent="0.3">
      <c r="A15" s="193"/>
      <c r="B15" s="117" t="s">
        <v>210</v>
      </c>
      <c r="C15" s="193"/>
      <c r="D15" s="191" t="s">
        <v>157</v>
      </c>
      <c r="E15" s="125" t="s">
        <v>276</v>
      </c>
    </row>
    <row r="16" spans="1:9" ht="27.6" x14ac:dyDescent="0.3">
      <c r="A16" s="193"/>
      <c r="B16" s="117" t="s">
        <v>211</v>
      </c>
      <c r="C16" s="193"/>
      <c r="D16" s="191" t="s">
        <v>159</v>
      </c>
      <c r="E16" s="196"/>
    </row>
    <row r="17" spans="1:5" ht="27.6" x14ac:dyDescent="0.3">
      <c r="A17" s="193"/>
      <c r="B17" s="117" t="s">
        <v>212</v>
      </c>
      <c r="C17" s="193"/>
      <c r="D17" s="191" t="s">
        <v>160</v>
      </c>
      <c r="E17" s="196"/>
    </row>
    <row r="18" spans="1:5" ht="27.6" x14ac:dyDescent="0.3">
      <c r="A18" s="193"/>
      <c r="B18" s="117" t="s">
        <v>213</v>
      </c>
      <c r="C18" s="193"/>
      <c r="D18" s="191" t="s">
        <v>161</v>
      </c>
      <c r="E18" s="196"/>
    </row>
    <row r="19" spans="1:5" ht="27.6" x14ac:dyDescent="0.3">
      <c r="A19" s="193"/>
      <c r="B19" s="117" t="s">
        <v>214</v>
      </c>
      <c r="C19" s="193"/>
      <c r="D19" s="191" t="s">
        <v>162</v>
      </c>
      <c r="E19" s="196"/>
    </row>
    <row r="20" spans="1:5" x14ac:dyDescent="0.3">
      <c r="A20" s="193"/>
      <c r="B20" s="117" t="s">
        <v>215</v>
      </c>
      <c r="C20" s="193"/>
      <c r="D20" s="191" t="s">
        <v>163</v>
      </c>
      <c r="E20" s="196"/>
    </row>
    <row r="21" spans="1:5" ht="27.6" x14ac:dyDescent="0.3">
      <c r="B21" s="117" t="s">
        <v>216</v>
      </c>
      <c r="D21" s="191" t="s">
        <v>164</v>
      </c>
      <c r="E21" s="196"/>
    </row>
    <row r="22" spans="1:5" ht="27.6" x14ac:dyDescent="0.3">
      <c r="B22" s="117" t="s">
        <v>217</v>
      </c>
      <c r="D22" s="191" t="s">
        <v>165</v>
      </c>
      <c r="E22" s="196"/>
    </row>
    <row r="23" spans="1:5" x14ac:dyDescent="0.3">
      <c r="B23" s="117" t="s">
        <v>218</v>
      </c>
      <c r="D23" s="191" t="s">
        <v>166</v>
      </c>
      <c r="E23" s="196"/>
    </row>
    <row r="24" spans="1:5" x14ac:dyDescent="0.3">
      <c r="D24" s="197" t="s">
        <v>266</v>
      </c>
      <c r="E24" s="197" t="s">
        <v>257</v>
      </c>
    </row>
    <row r="25" spans="1:5" ht="27.6" x14ac:dyDescent="0.3">
      <c r="D25" s="198" t="s">
        <v>219</v>
      </c>
      <c r="E25" s="125" t="s">
        <v>220</v>
      </c>
    </row>
    <row r="26" spans="1:5" ht="55.2" x14ac:dyDescent="0.3">
      <c r="D26" s="198" t="s">
        <v>221</v>
      </c>
      <c r="E26" s="125" t="s">
        <v>264</v>
      </c>
    </row>
    <row r="27" spans="1:5" ht="55.2" x14ac:dyDescent="0.3">
      <c r="D27" s="666" t="s">
        <v>222</v>
      </c>
      <c r="E27" s="125" t="s">
        <v>223</v>
      </c>
    </row>
    <row r="28" spans="1:5" ht="55.2" x14ac:dyDescent="0.3">
      <c r="D28" s="667"/>
      <c r="E28" s="125" t="s">
        <v>224</v>
      </c>
    </row>
    <row r="29" spans="1:5" ht="41.4" x14ac:dyDescent="0.3">
      <c r="D29" s="667"/>
      <c r="E29" s="125" t="s">
        <v>225</v>
      </c>
    </row>
    <row r="30" spans="1:5" ht="41.4" x14ac:dyDescent="0.3">
      <c r="D30" s="668"/>
      <c r="E30" s="125" t="s">
        <v>226</v>
      </c>
    </row>
    <row r="31" spans="1:5" ht="82.8" x14ac:dyDescent="0.3">
      <c r="D31" s="198" t="s">
        <v>227</v>
      </c>
      <c r="E31" s="125" t="s">
        <v>228</v>
      </c>
    </row>
    <row r="32" spans="1:5" ht="55.2" x14ac:dyDescent="0.3">
      <c r="D32" s="198" t="s">
        <v>229</v>
      </c>
      <c r="E32" s="125" t="s">
        <v>230</v>
      </c>
    </row>
    <row r="33" spans="4:5" ht="41.4" x14ac:dyDescent="0.3">
      <c r="D33" s="198" t="s">
        <v>231</v>
      </c>
      <c r="E33" s="125" t="s">
        <v>232</v>
      </c>
    </row>
    <row r="34" spans="4:5" ht="69" x14ac:dyDescent="0.3">
      <c r="D34" s="198" t="s">
        <v>258</v>
      </c>
      <c r="E34" s="125" t="s">
        <v>233</v>
      </c>
    </row>
    <row r="35" spans="4:5" ht="55.2" x14ac:dyDescent="0.3">
      <c r="D35" s="198" t="s">
        <v>234</v>
      </c>
      <c r="E35" s="125" t="s">
        <v>235</v>
      </c>
    </row>
    <row r="36" spans="4:5" ht="41.4" x14ac:dyDescent="0.3">
      <c r="D36" s="198" t="s">
        <v>236</v>
      </c>
      <c r="E36" s="125" t="s">
        <v>237</v>
      </c>
    </row>
    <row r="37" spans="4:5" ht="41.4" x14ac:dyDescent="0.3">
      <c r="D37" s="198" t="s">
        <v>238</v>
      </c>
      <c r="E37" s="125" t="s">
        <v>239</v>
      </c>
    </row>
    <row r="38" spans="4:5" ht="27.6" x14ac:dyDescent="0.3">
      <c r="D38" s="198" t="s">
        <v>240</v>
      </c>
      <c r="E38" s="125" t="s">
        <v>241</v>
      </c>
    </row>
    <row r="39" spans="4:5" ht="69" x14ac:dyDescent="0.3">
      <c r="D39" s="199" t="s">
        <v>259</v>
      </c>
      <c r="E39" s="200" t="s">
        <v>242</v>
      </c>
    </row>
    <row r="40" spans="4:5" ht="69" x14ac:dyDescent="0.3">
      <c r="D40" s="201" t="s">
        <v>243</v>
      </c>
      <c r="E40" s="125" t="s">
        <v>263</v>
      </c>
    </row>
    <row r="41" spans="4:5" ht="69" x14ac:dyDescent="0.3">
      <c r="D41" s="198" t="s">
        <v>260</v>
      </c>
      <c r="E41" s="125" t="s">
        <v>244</v>
      </c>
    </row>
    <row r="42" spans="4:5" ht="41.4" x14ac:dyDescent="0.3">
      <c r="D42" s="198" t="s">
        <v>245</v>
      </c>
      <c r="E42" s="125" t="s">
        <v>246</v>
      </c>
    </row>
    <row r="43" spans="4:5" ht="69" x14ac:dyDescent="0.3">
      <c r="D43" s="201" t="s">
        <v>253</v>
      </c>
      <c r="E43" s="125" t="s">
        <v>262</v>
      </c>
    </row>
    <row r="44" spans="4:5" ht="27.6" x14ac:dyDescent="0.3">
      <c r="D44" s="202" t="s">
        <v>254</v>
      </c>
      <c r="E44" s="125" t="s">
        <v>261</v>
      </c>
    </row>
    <row r="45" spans="4:5" ht="27.6" x14ac:dyDescent="0.3">
      <c r="D45" s="191" t="s">
        <v>247</v>
      </c>
      <c r="E45" s="125" t="s">
        <v>248</v>
      </c>
    </row>
    <row r="46" spans="4:5" ht="69" x14ac:dyDescent="0.3">
      <c r="D46" s="191" t="s">
        <v>249</v>
      </c>
      <c r="E46" s="125" t="s">
        <v>250</v>
      </c>
    </row>
    <row r="47" spans="4:5" ht="41.4" x14ac:dyDescent="0.3">
      <c r="D47" s="191" t="s">
        <v>251</v>
      </c>
      <c r="E47" s="125" t="s">
        <v>252</v>
      </c>
    </row>
    <row r="48" spans="4:5" ht="41.4" x14ac:dyDescent="0.3">
      <c r="D48" s="191" t="s">
        <v>255</v>
      </c>
      <c r="E48" s="125" t="s">
        <v>256</v>
      </c>
    </row>
    <row r="49" spans="4:4" x14ac:dyDescent="0.3">
      <c r="D49" s="197" t="s">
        <v>268</v>
      </c>
    </row>
    <row r="50" spans="4:4" ht="27.6" x14ac:dyDescent="0.3">
      <c r="D50" s="191" t="s">
        <v>274</v>
      </c>
    </row>
    <row r="51" spans="4:4" ht="27.6" x14ac:dyDescent="0.3">
      <c r="D51" s="191" t="s">
        <v>275</v>
      </c>
    </row>
    <row r="52" spans="4:4" x14ac:dyDescent="0.3">
      <c r="D52" s="197" t="s">
        <v>269</v>
      </c>
    </row>
    <row r="53" spans="4:4" ht="27.6" x14ac:dyDescent="0.3">
      <c r="D53" s="202" t="s">
        <v>270</v>
      </c>
    </row>
    <row r="54" spans="4:4" ht="27.6" x14ac:dyDescent="0.3">
      <c r="D54" s="202" t="s">
        <v>271</v>
      </c>
    </row>
    <row r="55" spans="4:4" x14ac:dyDescent="0.3">
      <c r="D55" s="202" t="s">
        <v>272</v>
      </c>
    </row>
    <row r="56" spans="4:4" x14ac:dyDescent="0.3">
      <c r="D56" s="202" t="s">
        <v>273</v>
      </c>
    </row>
  </sheetData>
  <mergeCells count="1">
    <mergeCell ref="D27:D30"/>
  </mergeCells>
  <pageMargins left="0.7" right="0.7" top="0.75" bottom="0.75" header="0.3" footer="0.3"/>
  <pageSetup scale="2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G6" sqref="G6:J6"/>
    </sheetView>
  </sheetViews>
  <sheetFormatPr baseColWidth="10" defaultColWidth="11.5546875" defaultRowHeight="13.2" x14ac:dyDescent="0.25"/>
  <cols>
    <col min="1" max="1" width="39.109375" style="208" customWidth="1"/>
    <col min="2" max="2" width="31" style="208" customWidth="1"/>
    <col min="3" max="3" width="22.33203125" style="208" bestFit="1" customWidth="1"/>
    <col min="4" max="4" width="18.44140625" style="208" customWidth="1"/>
    <col min="5" max="5" width="20" style="208" customWidth="1"/>
    <col min="6" max="6" width="19" style="208" customWidth="1"/>
    <col min="7" max="7" width="21.109375" style="208" customWidth="1"/>
    <col min="8" max="8" width="22" style="208" customWidth="1"/>
    <col min="9" max="9" width="16" style="208" bestFit="1" customWidth="1"/>
    <col min="10" max="10" width="17.33203125" style="208" bestFit="1" customWidth="1"/>
    <col min="11" max="11" width="20.88671875" style="208" customWidth="1"/>
    <col min="12" max="12" width="0" style="208" hidden="1" customWidth="1"/>
    <col min="13" max="13" width="15.5546875" style="208" bestFit="1" customWidth="1"/>
    <col min="14" max="16384" width="11.5546875" style="208"/>
  </cols>
  <sheetData>
    <row r="1" spans="1:13" x14ac:dyDescent="0.25">
      <c r="A1" s="670" t="s">
        <v>445</v>
      </c>
      <c r="B1" s="670"/>
      <c r="C1" s="670"/>
      <c r="D1" s="670"/>
    </row>
    <row r="2" spans="1:13" ht="66.599999999999994" thickBot="1" x14ac:dyDescent="0.3">
      <c r="A2" s="209" t="s">
        <v>446</v>
      </c>
      <c r="B2" s="210" t="s">
        <v>419</v>
      </c>
      <c r="C2" s="211">
        <v>1000000000</v>
      </c>
      <c r="D2" s="212">
        <f>C2*100/C4</f>
        <v>38.46153846153846</v>
      </c>
      <c r="E2" s="213"/>
      <c r="F2" s="214" t="s">
        <v>447</v>
      </c>
      <c r="G2" s="215" t="s">
        <v>448</v>
      </c>
      <c r="H2" s="216">
        <v>2022</v>
      </c>
      <c r="I2" s="217" t="s">
        <v>449</v>
      </c>
      <c r="J2" s="215" t="s">
        <v>450</v>
      </c>
      <c r="K2" s="217" t="s">
        <v>451</v>
      </c>
      <c r="L2" s="218"/>
    </row>
    <row r="3" spans="1:13" ht="118.2" customHeight="1" x14ac:dyDescent="0.25">
      <c r="A3" s="219" t="s">
        <v>452</v>
      </c>
      <c r="B3" s="220" t="s">
        <v>453</v>
      </c>
      <c r="C3" s="211">
        <v>1600000000</v>
      </c>
      <c r="D3" s="212">
        <f>C3*100/C4</f>
        <v>61.53846153846154</v>
      </c>
      <c r="E3" s="213"/>
      <c r="F3" s="221" t="s">
        <v>454</v>
      </c>
      <c r="G3" s="207">
        <v>4000000</v>
      </c>
      <c r="H3" s="207">
        <v>5000000</v>
      </c>
      <c r="I3" s="207">
        <v>5000000</v>
      </c>
      <c r="J3" s="207">
        <v>1000000</v>
      </c>
      <c r="K3" s="222">
        <f>+G3+H3+I3+J3</f>
        <v>15000000</v>
      </c>
    </row>
    <row r="4" spans="1:13" x14ac:dyDescent="0.25">
      <c r="A4" s="671"/>
      <c r="B4" s="671"/>
      <c r="C4" s="223">
        <f>SUM(C2:C3)</f>
        <v>2600000000</v>
      </c>
      <c r="D4" s="224">
        <f>SUM(D2:D3)</f>
        <v>100</v>
      </c>
      <c r="E4" s="225"/>
      <c r="F4" s="226"/>
      <c r="G4" s="227">
        <v>3</v>
      </c>
      <c r="H4" s="228">
        <f>+H3/$K$3</f>
        <v>0.33333333333333331</v>
      </c>
      <c r="I4" s="228">
        <f>+I3/$K$3</f>
        <v>0.33333333333333331</v>
      </c>
      <c r="J4" s="228">
        <f>+J3/$K$3</f>
        <v>6.6666666666666666E-2</v>
      </c>
      <c r="K4" s="229"/>
    </row>
    <row r="5" spans="1:13" ht="14.4" x14ac:dyDescent="0.25">
      <c r="A5" s="230"/>
      <c r="B5" s="230"/>
      <c r="C5" s="231"/>
      <c r="D5" s="225"/>
      <c r="E5" s="225"/>
      <c r="F5" s="226"/>
      <c r="G5" s="232">
        <v>12000000</v>
      </c>
      <c r="H5" s="232">
        <v>9000000</v>
      </c>
      <c r="I5" s="232">
        <v>12000000</v>
      </c>
      <c r="J5" s="233">
        <v>5000000</v>
      </c>
      <c r="K5" s="232">
        <f>SUM(G5:J5)</f>
        <v>38000000</v>
      </c>
      <c r="L5" s="234"/>
    </row>
    <row r="6" spans="1:13" x14ac:dyDescent="0.25">
      <c r="F6" s="226" t="s">
        <v>455</v>
      </c>
      <c r="G6" s="235">
        <v>25000000</v>
      </c>
      <c r="H6" s="235">
        <v>30000000</v>
      </c>
      <c r="I6" s="235">
        <v>20000000</v>
      </c>
      <c r="J6" s="235">
        <v>5000000</v>
      </c>
      <c r="K6" s="235">
        <f>SUM(G6:J6)</f>
        <v>80000000</v>
      </c>
      <c r="M6" s="236">
        <f>+K7/K6</f>
        <v>1.5277339875</v>
      </c>
    </row>
    <row r="7" spans="1:13" x14ac:dyDescent="0.25">
      <c r="F7" s="226" t="s">
        <v>456</v>
      </c>
      <c r="G7" s="235">
        <v>49762063</v>
      </c>
      <c r="H7" s="235">
        <v>72456656</v>
      </c>
      <c r="I7" s="235"/>
      <c r="J7" s="235"/>
      <c r="K7" s="235">
        <f>SUM(G7:J7)</f>
        <v>122218719</v>
      </c>
    </row>
    <row r="8" spans="1:13" x14ac:dyDescent="0.25">
      <c r="F8" s="226" t="s">
        <v>457</v>
      </c>
      <c r="G8" s="235"/>
      <c r="H8" s="235"/>
      <c r="I8" s="235">
        <v>60000000</v>
      </c>
      <c r="J8" s="235">
        <v>20000000</v>
      </c>
      <c r="K8" s="235">
        <f>SUM(G8:J8)</f>
        <v>80000000</v>
      </c>
      <c r="M8" s="266">
        <f>+G6+H6+I8+J8</f>
        <v>135000000</v>
      </c>
    </row>
    <row r="9" spans="1:13" x14ac:dyDescent="0.25">
      <c r="F9" s="225"/>
      <c r="G9" s="237">
        <f>+G6/$K$6</f>
        <v>0.3125</v>
      </c>
      <c r="H9" s="237">
        <f t="shared" ref="H9:J9" si="0">+H6/$K$6</f>
        <v>0.375</v>
      </c>
      <c r="I9" s="237">
        <f t="shared" si="0"/>
        <v>0.25</v>
      </c>
      <c r="J9" s="237">
        <f t="shared" si="0"/>
        <v>6.25E-2</v>
      </c>
      <c r="K9" s="238">
        <f>SUM(K7:K8)</f>
        <v>202218719</v>
      </c>
    </row>
    <row r="10" spans="1:13" x14ac:dyDescent="0.25">
      <c r="F10" s="225"/>
      <c r="G10" s="238"/>
      <c r="H10" s="238"/>
      <c r="I10" s="238"/>
      <c r="J10" s="238"/>
      <c r="K10" s="238"/>
    </row>
    <row r="11" spans="1:13" x14ac:dyDescent="0.25">
      <c r="C11" s="239">
        <f>+C13/$H$13</f>
        <v>0.125</v>
      </c>
      <c r="D11" s="239">
        <f t="shared" ref="D11:H11" si="1">+D13/$H$13</f>
        <v>0.25</v>
      </c>
      <c r="E11" s="239">
        <f t="shared" si="1"/>
        <v>0.25</v>
      </c>
      <c r="F11" s="239">
        <f t="shared" si="1"/>
        <v>0.25</v>
      </c>
      <c r="G11" s="239">
        <f t="shared" si="1"/>
        <v>0.125</v>
      </c>
      <c r="H11" s="239">
        <f t="shared" si="1"/>
        <v>1</v>
      </c>
      <c r="I11" s="238"/>
      <c r="J11" s="238"/>
      <c r="K11" s="238"/>
    </row>
    <row r="12" spans="1:13" x14ac:dyDescent="0.25">
      <c r="A12" s="240" t="s">
        <v>458</v>
      </c>
      <c r="B12" s="240" t="s">
        <v>459</v>
      </c>
      <c r="C12" s="240">
        <v>2020</v>
      </c>
      <c r="D12" s="240">
        <v>2021</v>
      </c>
      <c r="E12" s="240">
        <v>2022</v>
      </c>
      <c r="F12" s="240">
        <v>2023</v>
      </c>
      <c r="G12" s="240">
        <v>2024</v>
      </c>
      <c r="H12" s="240" t="s">
        <v>451</v>
      </c>
      <c r="K12" s="241"/>
      <c r="L12" s="242" t="s">
        <v>460</v>
      </c>
    </row>
    <row r="13" spans="1:13" ht="28.5" customHeight="1" x14ac:dyDescent="0.25">
      <c r="A13" s="672" t="s">
        <v>461</v>
      </c>
      <c r="B13" s="242" t="s">
        <v>460</v>
      </c>
      <c r="C13" s="243">
        <v>0.5</v>
      </c>
      <c r="D13" s="244">
        <v>1</v>
      </c>
      <c r="E13" s="244">
        <v>1</v>
      </c>
      <c r="F13" s="244">
        <v>1</v>
      </c>
      <c r="G13" s="243">
        <v>0.5</v>
      </c>
      <c r="H13" s="245">
        <f>SUM(C13:G13)</f>
        <v>4</v>
      </c>
      <c r="J13" s="246">
        <v>1</v>
      </c>
      <c r="L13" s="242" t="s">
        <v>462</v>
      </c>
    </row>
    <row r="14" spans="1:13" ht="31.95" customHeight="1" x14ac:dyDescent="0.25">
      <c r="A14" s="673"/>
      <c r="B14" s="247" t="s">
        <v>370</v>
      </c>
      <c r="C14" s="223">
        <v>376332000</v>
      </c>
      <c r="D14" s="223">
        <f>+C2</f>
        <v>1000000000</v>
      </c>
      <c r="E14" s="223">
        <v>1000000000</v>
      </c>
      <c r="F14" s="223">
        <v>999686000</v>
      </c>
      <c r="G14" s="223">
        <v>600000000</v>
      </c>
      <c r="H14" s="223">
        <f>+SUM(C14:G14)</f>
        <v>3976018000</v>
      </c>
      <c r="L14" s="242" t="s">
        <v>463</v>
      </c>
    </row>
    <row r="15" spans="1:13" ht="24" customHeight="1" x14ac:dyDescent="0.25">
      <c r="A15" s="672" t="s">
        <v>464</v>
      </c>
      <c r="B15" s="242" t="s">
        <v>462</v>
      </c>
      <c r="C15" s="248">
        <v>0</v>
      </c>
      <c r="D15" s="248">
        <v>4000000</v>
      </c>
      <c r="E15" s="248">
        <v>5000000</v>
      </c>
      <c r="F15" s="248">
        <v>5000000</v>
      </c>
      <c r="G15" s="248">
        <v>1000000</v>
      </c>
      <c r="H15" s="249">
        <f>+SUM(C15:G15)</f>
        <v>15000000</v>
      </c>
      <c r="I15" s="250"/>
    </row>
    <row r="16" spans="1:13" ht="73.2" customHeight="1" x14ac:dyDescent="0.25">
      <c r="A16" s="673"/>
      <c r="B16" s="247" t="s">
        <v>370</v>
      </c>
      <c r="C16" s="223">
        <v>0</v>
      </c>
      <c r="D16" s="223">
        <v>1600000000</v>
      </c>
      <c r="E16" s="223">
        <v>2500000000</v>
      </c>
      <c r="F16" s="223">
        <v>2500000000</v>
      </c>
      <c r="G16" s="223">
        <v>53800000</v>
      </c>
      <c r="H16" s="223">
        <f>+SUM(C16:G16)</f>
        <v>6653800000</v>
      </c>
    </row>
    <row r="17" spans="1:8" x14ac:dyDescent="0.25">
      <c r="A17" s="251"/>
      <c r="B17" s="251"/>
      <c r="C17" s="252">
        <f t="shared" ref="C17:H17" si="2">C14+C16</f>
        <v>376332000</v>
      </c>
      <c r="D17" s="252">
        <f t="shared" si="2"/>
        <v>2600000000</v>
      </c>
      <c r="E17" s="252">
        <f t="shared" si="2"/>
        <v>3500000000</v>
      </c>
      <c r="F17" s="252">
        <f t="shared" si="2"/>
        <v>3499686000</v>
      </c>
      <c r="G17" s="252">
        <f t="shared" si="2"/>
        <v>653800000</v>
      </c>
      <c r="H17" s="252">
        <f t="shared" si="2"/>
        <v>10629818000</v>
      </c>
    </row>
    <row r="18" spans="1:8" x14ac:dyDescent="0.25">
      <c r="A18" s="251"/>
      <c r="B18" s="251"/>
      <c r="C18" s="253"/>
      <c r="D18" s="253"/>
      <c r="E18" s="253"/>
      <c r="F18" s="253"/>
      <c r="G18" s="253"/>
      <c r="H18" s="253"/>
    </row>
    <row r="19" spans="1:8" x14ac:dyDescent="0.25">
      <c r="A19" s="674" t="s">
        <v>465</v>
      </c>
      <c r="B19" s="674"/>
      <c r="C19" s="240">
        <v>2020</v>
      </c>
      <c r="D19" s="240">
        <v>2021</v>
      </c>
      <c r="E19" s="240">
        <v>2022</v>
      </c>
      <c r="F19" s="240">
        <v>2023</v>
      </c>
      <c r="G19" s="240">
        <v>2024</v>
      </c>
      <c r="H19" s="254"/>
    </row>
    <row r="20" spans="1:8" x14ac:dyDescent="0.25">
      <c r="A20" s="669" t="s">
        <v>466</v>
      </c>
      <c r="B20" s="669"/>
      <c r="C20" s="255">
        <f>+C14</f>
        <v>376332000</v>
      </c>
      <c r="D20" s="256">
        <f>+D14</f>
        <v>1000000000</v>
      </c>
      <c r="E20" s="256">
        <f>+E14</f>
        <v>1000000000</v>
      </c>
      <c r="F20" s="256">
        <f>+F14</f>
        <v>999686000</v>
      </c>
      <c r="G20" s="256">
        <f>+G14</f>
        <v>600000000</v>
      </c>
      <c r="H20" s="254"/>
    </row>
    <row r="21" spans="1:8" x14ac:dyDescent="0.25">
      <c r="A21" s="669" t="s">
        <v>467</v>
      </c>
      <c r="B21" s="669"/>
      <c r="C21" s="255">
        <v>0</v>
      </c>
      <c r="D21" s="256">
        <f>+D16</f>
        <v>1600000000</v>
      </c>
      <c r="E21" s="256">
        <f>+E16</f>
        <v>2500000000</v>
      </c>
      <c r="F21" s="256">
        <f>+F16</f>
        <v>2500000000</v>
      </c>
      <c r="G21" s="256">
        <f>+G16</f>
        <v>53800000</v>
      </c>
      <c r="H21" s="254"/>
    </row>
    <row r="22" spans="1:8" x14ac:dyDescent="0.25">
      <c r="A22" s="251"/>
      <c r="C22" s="252">
        <f>SUM(C20:C21)</f>
        <v>376332000</v>
      </c>
      <c r="D22" s="252">
        <f>SUM(D20:D21)</f>
        <v>2600000000</v>
      </c>
      <c r="E22" s="252">
        <f>SUM(E20:E21)</f>
        <v>3500000000</v>
      </c>
      <c r="F22" s="252">
        <f>SUM(F20:F21)</f>
        <v>3499686000</v>
      </c>
      <c r="G22" s="252">
        <f>SUM(G20:G21)</f>
        <v>653800000</v>
      </c>
      <c r="H22" s="252">
        <f>SUM(C22:G22)</f>
        <v>10629818000</v>
      </c>
    </row>
    <row r="30" spans="1:8" ht="21" x14ac:dyDescent="0.25">
      <c r="D30" s="257" t="s">
        <v>468</v>
      </c>
      <c r="E30" s="258">
        <v>374</v>
      </c>
      <c r="G30" s="257" t="s">
        <v>468</v>
      </c>
      <c r="H30" s="258">
        <v>374</v>
      </c>
    </row>
    <row r="31" spans="1:8" ht="21" x14ac:dyDescent="0.25">
      <c r="D31" s="259" t="s">
        <v>469</v>
      </c>
      <c r="E31" s="260">
        <v>2600</v>
      </c>
      <c r="G31" s="259" t="s">
        <v>469</v>
      </c>
      <c r="H31" s="260">
        <v>2600</v>
      </c>
    </row>
    <row r="32" spans="1:8" ht="21" x14ac:dyDescent="0.25">
      <c r="D32" s="259" t="s">
        <v>470</v>
      </c>
      <c r="E32" s="260">
        <v>5176</v>
      </c>
      <c r="G32" s="259" t="s">
        <v>470</v>
      </c>
      <c r="H32" s="260">
        <v>5176</v>
      </c>
    </row>
    <row r="33" spans="4:10" ht="21" x14ac:dyDescent="0.25">
      <c r="D33" s="261" t="s">
        <v>471</v>
      </c>
      <c r="E33" s="262">
        <v>4876</v>
      </c>
      <c r="G33" s="261" t="s">
        <v>471</v>
      </c>
      <c r="H33" s="262">
        <v>5103</v>
      </c>
      <c r="J33" s="263">
        <f>+H33-E33</f>
        <v>227</v>
      </c>
    </row>
    <row r="34" spans="4:10" ht="21" x14ac:dyDescent="0.25">
      <c r="D34" s="257" t="s">
        <v>472</v>
      </c>
      <c r="E34" s="258">
        <v>654</v>
      </c>
      <c r="G34" s="257" t="s">
        <v>472</v>
      </c>
      <c r="H34" s="258">
        <v>654</v>
      </c>
    </row>
    <row r="35" spans="4:10" ht="21" x14ac:dyDescent="0.25">
      <c r="D35" s="264" t="s">
        <v>451</v>
      </c>
      <c r="E35" s="265">
        <f>SUM(E30:E34)</f>
        <v>13680</v>
      </c>
      <c r="G35" s="264" t="s">
        <v>451</v>
      </c>
      <c r="H35" s="265">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F29D6D58-20FE-4272-BB96-0CE19C71EF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Metas PA proyecto (1)</vt:lpstr>
      <vt:lpstr>Metas PA proyecto (2)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2023-02-08T01:21:14Z</cp:lastPrinted>
  <dcterms:created xsi:type="dcterms:W3CDTF">2011-04-26T22:16:52Z</dcterms:created>
  <dcterms:modified xsi:type="dcterms:W3CDTF">2023-03-07T19:43:14Z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