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secretariadistritald-my.sharepoint.com/personal/jvilla_sdmujer_gov_co/Documents/7738/planes de acción/"/>
    </mc:Choice>
  </mc:AlternateContent>
  <xr:revisionPtr revIDLastSave="0" documentId="8_{C34957AE-D903-4153-94D3-4CC84C46BE25}" xr6:coauthVersionLast="47" xr6:coauthVersionMax="47" xr10:uidLastSave="{00000000-0000-0000-0000-000000000000}"/>
  <bookViews>
    <workbookView xWindow="-108" yWindow="-108" windowWidth="23256" windowHeight="12456" tabRatio="674" xr2:uid="{00000000-000D-0000-FFFF-FFFF00000000}"/>
  </bookViews>
  <sheets>
    <sheet name="Metas 1 PA proyecto" sheetId="40" r:id="rId1"/>
    <sheet name="Metas 4 PA proyecto" sheetId="48" r:id="rId2"/>
    <sheet name="Metas 5 PA proyecto" sheetId="49" r:id="rId3"/>
    <sheet name="Meta 1..n" sheetId="1" state="hidden" r:id="rId4"/>
    <sheet name="Metas 6 PA proyecto" sheetId="47" r:id="rId5"/>
    <sheet name="Indicadores PA" sheetId="50" r:id="rId6"/>
    <sheet name="Territorialización PA" sheetId="37" r:id="rId7"/>
    <sheet name="Instructivo" sheetId="39" r:id="rId8"/>
    <sheet name="Generalidades" sheetId="38" r:id="rId9"/>
    <sheet name="Hoja13" sheetId="32" state="hidden" r:id="rId10"/>
    <sheet name="Hoja1" sheetId="20" state="hidden" r:id="rId11"/>
  </sheets>
  <definedNames>
    <definedName name="_xlnm._FilterDatabase" localSheetId="5" hidden="1">'Indicadores PA'!$B$12:$AY$12</definedName>
    <definedName name="_xlnm.Print_Area" localSheetId="0">'Metas 1 PA proyecto'!$A$1:$AD$57</definedName>
    <definedName name="_xlnm.Print_Area" localSheetId="1">'Metas 4 PA proyecto'!$A$1:$AD$44</definedName>
    <definedName name="_xlnm.Print_Area" localSheetId="2">'Metas 5 PA proyecto'!$A$1:$AD$46</definedName>
    <definedName name="_xlnm.Print_Area" localSheetId="4">'Metas 6 PA proyecto'!$A$1:$AD$44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4" i="47" l="1"/>
  <c r="Z24" i="40"/>
  <c r="AU19" i="50" l="1"/>
  <c r="AU18" i="50"/>
  <c r="AU17" i="50"/>
  <c r="AF42" i="47"/>
  <c r="AF40" i="47"/>
  <c r="AF38" i="47"/>
  <c r="AF34" i="47"/>
  <c r="AF44" i="49"/>
  <c r="AF42" i="49"/>
  <c r="AF40" i="49"/>
  <c r="AF38" i="49"/>
  <c r="AF34" i="49"/>
  <c r="AF42" i="48"/>
  <c r="AF40" i="48"/>
  <c r="AF38" i="48"/>
  <c r="AF34" i="48"/>
  <c r="AE55" i="40"/>
  <c r="AE36" i="40"/>
  <c r="AU14" i="50"/>
  <c r="AV14" i="50"/>
  <c r="AU15" i="50"/>
  <c r="AV15" i="50" s="1"/>
  <c r="AV18" i="50"/>
  <c r="AE51" i="40"/>
  <c r="AE46" i="40"/>
  <c r="AE43" i="40"/>
  <c r="AE41" i="40"/>
  <c r="P44" i="40"/>
  <c r="P53" i="40"/>
  <c r="P48" i="40"/>
  <c r="P56" i="40"/>
  <c r="AV19" i="50"/>
  <c r="AV17" i="50"/>
  <c r="E25" i="47"/>
  <c r="E25" i="49"/>
  <c r="E25" i="48"/>
  <c r="O25" i="48"/>
  <c r="AC23" i="47"/>
  <c r="AC23" i="49"/>
  <c r="AC23" i="48"/>
  <c r="AC23" i="40"/>
  <c r="AU13" i="50"/>
  <c r="AV13" i="50" s="1"/>
  <c r="AU16" i="50"/>
  <c r="AV16" i="50"/>
  <c r="AU20" i="50"/>
  <c r="AV20" i="50"/>
  <c r="AU21" i="50"/>
  <c r="AV21" i="50"/>
  <c r="AU22" i="50"/>
  <c r="AV22" i="50"/>
  <c r="Q22" i="40"/>
  <c r="AB24" i="47"/>
  <c r="AC24" i="47"/>
  <c r="AB24" i="49"/>
  <c r="AC24" i="49" s="1"/>
  <c r="AB24" i="48"/>
  <c r="F24" i="47"/>
  <c r="D24" i="47"/>
  <c r="O24" i="47" s="1"/>
  <c r="F24" i="49"/>
  <c r="D24" i="49"/>
  <c r="O24" i="49"/>
  <c r="F24" i="48"/>
  <c r="O24" i="48" s="1"/>
  <c r="P25" i="48" s="1"/>
  <c r="D24" i="48"/>
  <c r="F24" i="40"/>
  <c r="D24" i="40"/>
  <c r="Q22" i="47"/>
  <c r="AC22" i="47" s="1"/>
  <c r="AD23" i="47" s="1"/>
  <c r="U22" i="47"/>
  <c r="U22" i="40"/>
  <c r="AC22" i="40"/>
  <c r="AD23" i="40"/>
  <c r="T22" i="48"/>
  <c r="AC22" i="48" s="1"/>
  <c r="AD23" i="48" s="1"/>
  <c r="O25" i="47"/>
  <c r="P45" i="49"/>
  <c r="P44" i="49"/>
  <c r="P43" i="49"/>
  <c r="P42" i="49"/>
  <c r="P41" i="49"/>
  <c r="P40" i="49"/>
  <c r="P39" i="49"/>
  <c r="P38" i="49"/>
  <c r="P30" i="49"/>
  <c r="A30" i="49"/>
  <c r="A34" i="49" s="1"/>
  <c r="AC25" i="49"/>
  <c r="AD25" i="49" s="1"/>
  <c r="O25" i="49"/>
  <c r="AC22" i="49"/>
  <c r="AD23" i="49" s="1"/>
  <c r="O23" i="49"/>
  <c r="P23" i="49" s="1"/>
  <c r="O22" i="49"/>
  <c r="P43" i="48"/>
  <c r="P42" i="48"/>
  <c r="P41" i="48"/>
  <c r="P40" i="48"/>
  <c r="P39" i="48"/>
  <c r="P38" i="48"/>
  <c r="P30" i="48"/>
  <c r="A30" i="48"/>
  <c r="A34" i="48" s="1"/>
  <c r="AC25" i="48"/>
  <c r="AD25" i="48" s="1"/>
  <c r="AC24" i="48"/>
  <c r="O23" i="48"/>
  <c r="P23" i="48" s="1"/>
  <c r="O22" i="48"/>
  <c r="P43" i="47"/>
  <c r="P42" i="47"/>
  <c r="P41" i="47"/>
  <c r="P40" i="47"/>
  <c r="P39" i="47"/>
  <c r="P38" i="47"/>
  <c r="P30" i="47"/>
  <c r="A30" i="47"/>
  <c r="A34" i="47" s="1"/>
  <c r="AC25" i="47"/>
  <c r="AD25" i="47" s="1"/>
  <c r="O23" i="47"/>
  <c r="P23" i="47"/>
  <c r="O22" i="47"/>
  <c r="P46" i="40"/>
  <c r="P51" i="40"/>
  <c r="P55" i="40"/>
  <c r="A30" i="40"/>
  <c r="A34" i="40" s="1"/>
  <c r="O23" i="40"/>
  <c r="P23" i="40"/>
  <c r="BP60" i="37"/>
  <c r="BQ60" i="37"/>
  <c r="BR60" i="37"/>
  <c r="BS60" i="37"/>
  <c r="BT60" i="37"/>
  <c r="BU60" i="37"/>
  <c r="AB60" i="37"/>
  <c r="AC60" i="37"/>
  <c r="AD60" i="37"/>
  <c r="AE60" i="37"/>
  <c r="AF60" i="37"/>
  <c r="AB32" i="37"/>
  <c r="AC32" i="37"/>
  <c r="AD32" i="37"/>
  <c r="AE32" i="37"/>
  <c r="AF32" i="37"/>
  <c r="BP32" i="37"/>
  <c r="BQ32" i="37"/>
  <c r="BR32" i="37"/>
  <c r="BS32" i="37"/>
  <c r="BT32" i="37"/>
  <c r="BU32" i="37"/>
  <c r="AC25" i="40"/>
  <c r="AD25" i="40" s="1"/>
  <c r="AC24" i="40"/>
  <c r="O25" i="40"/>
  <c r="O24" i="40"/>
  <c r="O22" i="40"/>
  <c r="P43" i="40"/>
  <c r="P42" i="40"/>
  <c r="P41" i="40"/>
  <c r="P40" i="40"/>
  <c r="P39" i="40"/>
  <c r="P30" i="40"/>
  <c r="P28" i="1"/>
  <c r="P24" i="1"/>
  <c r="BV60" i="37"/>
  <c r="CA60" i="37"/>
  <c r="BZ60" i="37"/>
  <c r="BY60" i="37"/>
  <c r="BX60" i="37"/>
  <c r="BW60" i="37"/>
  <c r="BM60" i="37"/>
  <c r="BL60" i="37"/>
  <c r="BK60" i="37"/>
  <c r="BJ60" i="37"/>
  <c r="BI60" i="37"/>
  <c r="BH60" i="37"/>
  <c r="BG60" i="37"/>
  <c r="BF60" i="37"/>
  <c r="BE60" i="37"/>
  <c r="BD60" i="37"/>
  <c r="BC60" i="37"/>
  <c r="BB60" i="37"/>
  <c r="BA60" i="37"/>
  <c r="AZ60" i="37"/>
  <c r="AY60" i="37"/>
  <c r="AX60" i="37"/>
  <c r="AW60" i="37"/>
  <c r="AV60" i="37"/>
  <c r="AU60" i="37"/>
  <c r="AT60" i="37"/>
  <c r="AS60" i="37"/>
  <c r="AR60" i="37"/>
  <c r="AQ60" i="37"/>
  <c r="AP60" i="37"/>
  <c r="AM60" i="37"/>
  <c r="AL60" i="37"/>
  <c r="AK60" i="37"/>
  <c r="AJ60" i="37"/>
  <c r="AI60" i="37"/>
  <c r="AH60" i="37"/>
  <c r="AG60" i="37"/>
  <c r="Y60" i="37"/>
  <c r="X60" i="37"/>
  <c r="W60" i="37"/>
  <c r="V60" i="37"/>
  <c r="U60" i="37"/>
  <c r="T60" i="37"/>
  <c r="S60" i="37"/>
  <c r="R60" i="37"/>
  <c r="Q60" i="37"/>
  <c r="P60" i="37"/>
  <c r="O60" i="37"/>
  <c r="N60" i="37"/>
  <c r="M60" i="37"/>
  <c r="L60" i="37"/>
  <c r="K60" i="37"/>
  <c r="J60" i="37"/>
  <c r="I60" i="37"/>
  <c r="H60" i="37"/>
  <c r="G60" i="37"/>
  <c r="F60" i="37"/>
  <c r="E60" i="37"/>
  <c r="D60" i="37"/>
  <c r="C60" i="37"/>
  <c r="B60" i="37"/>
  <c r="BO59" i="37"/>
  <c r="BN59" i="37"/>
  <c r="AA59" i="37"/>
  <c r="Z59" i="37"/>
  <c r="BO58" i="37"/>
  <c r="BN58" i="37"/>
  <c r="AA58" i="37"/>
  <c r="Z58" i="37"/>
  <c r="BO57" i="37"/>
  <c r="BN57" i="37"/>
  <c r="AA57" i="37"/>
  <c r="Z57" i="37"/>
  <c r="BO56" i="37"/>
  <c r="BN56" i="37"/>
  <c r="AA56" i="37"/>
  <c r="Z56" i="37"/>
  <c r="BO55" i="37"/>
  <c r="BN55" i="37"/>
  <c r="AA55" i="37"/>
  <c r="Z55" i="37"/>
  <c r="BO54" i="37"/>
  <c r="BN54" i="37"/>
  <c r="AA54" i="37"/>
  <c r="Z54" i="37"/>
  <c r="BO53" i="37"/>
  <c r="BN53" i="37"/>
  <c r="AA53" i="37"/>
  <c r="Z53" i="37"/>
  <c r="BO52" i="37"/>
  <c r="BN52" i="37"/>
  <c r="AA52" i="37"/>
  <c r="Z52" i="37"/>
  <c r="BO51" i="37"/>
  <c r="BN51" i="37"/>
  <c r="AA51" i="37"/>
  <c r="Z51" i="37"/>
  <c r="BO50" i="37"/>
  <c r="BN50" i="37"/>
  <c r="AA50" i="37"/>
  <c r="Z50" i="37"/>
  <c r="BO49" i="37"/>
  <c r="BN49" i="37"/>
  <c r="AA49" i="37"/>
  <c r="Z49" i="37"/>
  <c r="BO48" i="37"/>
  <c r="BN48" i="37"/>
  <c r="AA48" i="37"/>
  <c r="Z48" i="37"/>
  <c r="BO47" i="37"/>
  <c r="BN47" i="37"/>
  <c r="AA47" i="37"/>
  <c r="Z47" i="37"/>
  <c r="BO46" i="37"/>
  <c r="BN46" i="37"/>
  <c r="AA46" i="37"/>
  <c r="Z46" i="37"/>
  <c r="BO45" i="37"/>
  <c r="BN45" i="37"/>
  <c r="AA45" i="37"/>
  <c r="Z45" i="37"/>
  <c r="BO44" i="37"/>
  <c r="BN44" i="37"/>
  <c r="AA44" i="37"/>
  <c r="Z44" i="37"/>
  <c r="BO43" i="37"/>
  <c r="BN43" i="37"/>
  <c r="AA43" i="37"/>
  <c r="Z43" i="37"/>
  <c r="BO42" i="37"/>
  <c r="BN42" i="37"/>
  <c r="AA42" i="37"/>
  <c r="Z42" i="37"/>
  <c r="BO41" i="37"/>
  <c r="BN41" i="37"/>
  <c r="AA41" i="37"/>
  <c r="Z41" i="37"/>
  <c r="BO40" i="37"/>
  <c r="BO60" i="37" s="1"/>
  <c r="BN40" i="37"/>
  <c r="AA40" i="37"/>
  <c r="Z40" i="37"/>
  <c r="Z60" i="37" s="1"/>
  <c r="BO39" i="37"/>
  <c r="BN39" i="37"/>
  <c r="BN60" i="37"/>
  <c r="AA39" i="37"/>
  <c r="AA60" i="37" s="1"/>
  <c r="Z39" i="37"/>
  <c r="BN12" i="37"/>
  <c r="BO12" i="37"/>
  <c r="BN13" i="37"/>
  <c r="BO13" i="37"/>
  <c r="BN14" i="37"/>
  <c r="BN32" i="37" s="1"/>
  <c r="BO14" i="37"/>
  <c r="BN15" i="37"/>
  <c r="BO15" i="37"/>
  <c r="BO32" i="37" s="1"/>
  <c r="BN16" i="37"/>
  <c r="BO16" i="37"/>
  <c r="BN17" i="37"/>
  <c r="BO17" i="37"/>
  <c r="BN18" i="37"/>
  <c r="BO18" i="37"/>
  <c r="BN19" i="37"/>
  <c r="BO19" i="37"/>
  <c r="BN20" i="37"/>
  <c r="BO20" i="37"/>
  <c r="BN21" i="37"/>
  <c r="BO21" i="37"/>
  <c r="BN22" i="37"/>
  <c r="BO22" i="37"/>
  <c r="BN23" i="37"/>
  <c r="BO23" i="37"/>
  <c r="BN24" i="37"/>
  <c r="BO24" i="37"/>
  <c r="BN25" i="37"/>
  <c r="BO25" i="37"/>
  <c r="BN26" i="37"/>
  <c r="BO26" i="37"/>
  <c r="BN27" i="37"/>
  <c r="BO27" i="37"/>
  <c r="BN28" i="37"/>
  <c r="BO28" i="37"/>
  <c r="BN29" i="37"/>
  <c r="BO29" i="37"/>
  <c r="BN30" i="37"/>
  <c r="BO30" i="37"/>
  <c r="BN31" i="37"/>
  <c r="BO31" i="37"/>
  <c r="BN11" i="37"/>
  <c r="BO11" i="37"/>
  <c r="AA12" i="37"/>
  <c r="AA32" i="37" s="1"/>
  <c r="AA13" i="37"/>
  <c r="AA14" i="37"/>
  <c r="AA15" i="37"/>
  <c r="AA16" i="37"/>
  <c r="AA17" i="37"/>
  <c r="AA18" i="37"/>
  <c r="AA19" i="37"/>
  <c r="AA20" i="37"/>
  <c r="AA21" i="37"/>
  <c r="AA22" i="37"/>
  <c r="AA23" i="37"/>
  <c r="AA24" i="37"/>
  <c r="AA25" i="37"/>
  <c r="AA26" i="37"/>
  <c r="AA27" i="37"/>
  <c r="AA28" i="37"/>
  <c r="AA29" i="37"/>
  <c r="AA30" i="37"/>
  <c r="AA31" i="37"/>
  <c r="AA11" i="37"/>
  <c r="Z12" i="37"/>
  <c r="Z13" i="37"/>
  <c r="Z14" i="37"/>
  <c r="Z15" i="37"/>
  <c r="Z16" i="37"/>
  <c r="Z17" i="37"/>
  <c r="Z18" i="37"/>
  <c r="Z19" i="37"/>
  <c r="Z20" i="37"/>
  <c r="Z21" i="37"/>
  <c r="Z22" i="37"/>
  <c r="Z23" i="37"/>
  <c r="Z24" i="37"/>
  <c r="Z25" i="37"/>
  <c r="Z32" i="37" s="1"/>
  <c r="Z26" i="37"/>
  <c r="Z27" i="37"/>
  <c r="Z28" i="37"/>
  <c r="Z29" i="37"/>
  <c r="Z30" i="37"/>
  <c r="Z31" i="37"/>
  <c r="Z11" i="37"/>
  <c r="C32" i="37"/>
  <c r="D32" i="37"/>
  <c r="E32" i="37"/>
  <c r="F32" i="37"/>
  <c r="G32" i="37"/>
  <c r="H32" i="37"/>
  <c r="I32" i="37"/>
  <c r="J32" i="37"/>
  <c r="K32" i="37"/>
  <c r="L32" i="37"/>
  <c r="M32" i="37"/>
  <c r="N32" i="37"/>
  <c r="O32" i="37"/>
  <c r="P32" i="37"/>
  <c r="Q32" i="37"/>
  <c r="R32" i="37"/>
  <c r="S32" i="37"/>
  <c r="T32" i="37"/>
  <c r="U32" i="37"/>
  <c r="V32" i="37"/>
  <c r="W32" i="37"/>
  <c r="X32" i="37"/>
  <c r="Y32" i="37"/>
  <c r="AG32" i="37"/>
  <c r="AH32" i="37"/>
  <c r="AI32" i="37"/>
  <c r="AJ32" i="37"/>
  <c r="AK32" i="37"/>
  <c r="AL32" i="37"/>
  <c r="AM32" i="37"/>
  <c r="B32" i="37"/>
  <c r="CA32" i="37"/>
  <c r="BZ32" i="37"/>
  <c r="BY32" i="37"/>
  <c r="BX32" i="37"/>
  <c r="BW32" i="37"/>
  <c r="BV32" i="37"/>
  <c r="BM32" i="37"/>
  <c r="BL32" i="37"/>
  <c r="BK32" i="37"/>
  <c r="BJ32" i="37"/>
  <c r="BI32" i="37"/>
  <c r="BH32" i="37"/>
  <c r="BG32" i="37"/>
  <c r="BF32" i="37"/>
  <c r="BE32" i="37"/>
  <c r="BD32" i="37"/>
  <c r="BC32" i="37"/>
  <c r="BB32" i="37"/>
  <c r="BA32" i="37"/>
  <c r="AZ32" i="37"/>
  <c r="AY32" i="37"/>
  <c r="AX32" i="37"/>
  <c r="AW32" i="37"/>
  <c r="AV32" i="37"/>
  <c r="AU32" i="37"/>
  <c r="AT32" i="37"/>
  <c r="AS32" i="37"/>
  <c r="AR32" i="37"/>
  <c r="AQ32" i="37"/>
  <c r="AP32" i="37"/>
  <c r="P29" i="1"/>
  <c r="P32" i="1"/>
  <c r="P34" i="1"/>
  <c r="P35" i="1"/>
  <c r="P36" i="1"/>
  <c r="P37" i="1"/>
  <c r="P38" i="1"/>
  <c r="P39" i="1"/>
  <c r="N4" i="20"/>
  <c r="N3" i="20"/>
  <c r="F8" i="20"/>
  <c r="F7" i="20"/>
  <c r="J7" i="20"/>
  <c r="J6" i="20"/>
  <c r="J5" i="20"/>
  <c r="J4" i="20"/>
  <c r="J3" i="20"/>
  <c r="F6" i="20"/>
  <c r="F5" i="20"/>
  <c r="F4" i="20"/>
  <c r="F3" i="20"/>
  <c r="P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sz val="11"/>
            <color indexed="8"/>
            <rFont val="Calibri"/>
            <family val="2"/>
          </rPr>
          <t xml:space="preserve">Microsoft Office User:
</t>
        </r>
        <r>
          <rPr>
            <sz val="11"/>
            <color indexed="8"/>
            <rFont val="Calibri"/>
            <family val="2"/>
          </rPr>
          <t xml:space="preserve">Corresponde a la magnitud programada en coherencia con la unidad de medida de la meta proyecto. </t>
        </r>
      </text>
    </comment>
    <comment ref="Q32" authorId="1" shapeId="0" xr:uid="{00000000-0006-0000-0200-000002000000}">
      <text>
        <r>
          <rPr>
            <sz val="11"/>
            <color indexed="8"/>
            <rFont val="Calibri"/>
            <family val="2"/>
          </rPr>
          <t xml:space="preserve">OFICINA ASESORA DE PLANEACIÓN:
</t>
        </r>
        <r>
          <rPr>
            <sz val="11"/>
            <color indexed="8"/>
            <rFont val="Calibri"/>
            <family val="2"/>
          </rPr>
          <t xml:space="preserve">Máximo de caracteres Avances y logros:  2.000 (Incluidos espacios)
</t>
        </r>
        <r>
          <rPr>
            <sz val="11"/>
            <color indexed="8"/>
            <rFont val="Calibri"/>
            <family val="2"/>
          </rPr>
          <t xml:space="preserve">Máximo de caracteres Retrasos y alternativas de solución: 1.000 (Incluidos espacios)
</t>
        </r>
        <r>
          <rPr>
            <sz val="11"/>
            <color indexed="8"/>
            <rFont val="Calibri"/>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sz val="11"/>
            <color indexed="8"/>
            <rFont val="Calibri"/>
            <family val="2"/>
          </rPr>
          <t xml:space="preserve">Microsoft Office User:
</t>
        </r>
        <r>
          <rPr>
            <sz val="11"/>
            <color indexed="8"/>
            <rFont val="Calibri"/>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sz val="11"/>
            <color indexed="8"/>
            <rFont val="Calibri"/>
            <family val="2"/>
          </rPr>
          <t xml:space="preserve">Microsoft Office User:
</t>
        </r>
        <r>
          <rPr>
            <sz val="11"/>
            <color indexed="8"/>
            <rFont val="Calibri"/>
            <family val="2"/>
          </rPr>
          <t xml:space="preserve">Corresponde a la magnitud programada en coherencia con la unidad de medida de la meta proyecto. </t>
        </r>
      </text>
    </comment>
    <comment ref="Q32" authorId="1" shapeId="0" xr:uid="{00000000-0006-0000-0400-000002000000}">
      <text>
        <r>
          <rPr>
            <sz val="11"/>
            <color indexed="8"/>
            <rFont val="Calibri"/>
            <family val="2"/>
          </rPr>
          <t xml:space="preserve">OFICINA ASESORA DE PLANEACIÓN:
</t>
        </r>
        <r>
          <rPr>
            <sz val="11"/>
            <color indexed="8"/>
            <rFont val="Calibri"/>
            <family val="2"/>
          </rPr>
          <t xml:space="preserve">Máximo de caracteres Avances y logros:  2.000 (Incluidos espacios)
</t>
        </r>
        <r>
          <rPr>
            <sz val="11"/>
            <color indexed="8"/>
            <rFont val="Calibri"/>
            <family val="2"/>
          </rPr>
          <t xml:space="preserve">Máximo de caracteres Retrasos y alternativas de solución: 1.000 (Incluidos espacios)
</t>
        </r>
        <r>
          <rPr>
            <sz val="11"/>
            <color indexed="8"/>
            <rFont val="Calibri"/>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sz val="11"/>
            <color indexed="8"/>
            <rFont val="Calibri"/>
            <family val="2"/>
          </rPr>
          <t xml:space="preserve">Microsoft Office User:
</t>
        </r>
        <r>
          <rPr>
            <sz val="11"/>
            <color indexed="8"/>
            <rFont val="Calibri"/>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5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5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5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B11" authorId="0" shapeId="0" xr:uid="{00000000-0006-0000-05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J11" authorId="0" shapeId="0" xr:uid="{00000000-0006-0000-05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shapeId="0" xr:uid="{00000000-0006-0000-05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xr:uid="{00000000-0006-0000-05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xr:uid="{00000000-0006-0000-05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shapeId="0" xr:uid="{00000000-0006-0000-05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<sst xmlns="http://schemas.openxmlformats.org/spreadsheetml/2006/main" count="1522" uniqueCount="537">
  <si>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</si>
  <si>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</si>
  <si>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</si>
  <si>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</si>
  <si>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</si>
  <si>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</si>
  <si>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</si>
  <si>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</si>
  <si>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OCT</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</si>
  <si>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</si>
  <si>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</si>
  <si>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</si>
  <si>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</si>
  <si>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</si>
  <si>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</si>
  <si>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</si>
  <si>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</si>
  <si>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</si>
  <si>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</si>
  <si>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</si>
  <si>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</si>
  <si>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</si>
  <si>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</si>
  <si>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</si>
  <si>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</si>
  <si>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</si>
  <si>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</si>
  <si>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</si>
  <si>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</si>
  <si>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</si>
  <si>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</si>
  <si>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</si>
  <si>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</si>
  <si>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</si>
  <si>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</si>
  <si>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</si>
  <si>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</si>
  <si>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</si>
  <si>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</si>
  <si>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</si>
  <si>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</si>
  <si>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</si>
  <si>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</si>
  <si>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</si>
  <si>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</si>
  <si>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</si>
  <si>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</si>
  <si>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</si>
  <si>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</si>
  <si>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</si>
  <si>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</si>
  <si>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</si>
  <si>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</si>
  <si>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Los valores de reservas presupuestales corresponden a la adición de los contratos de prestación de servicios N° 20, 304 y 305 de 2021 hasta el 11 de enero de 2022 para realización de informes de cierre y avance en la etapa contractual de la vigencia 2022; así mismo existe un saldo por la adición y prórroga del contrato N°724 de 2021 de operador logístico. Por lo anterior, los giros de las reservas presupuestales se verán reflejados a partir del mes de febrero de 2022</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</si>
  <si>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</si>
  <si>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</si>
  <si>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</si>
  <si>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</si>
  <si>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</si>
  <si>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</si>
  <si>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</si>
  <si>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</si>
  <si>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</si>
  <si>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 xml:space="preserve">No se presentaron retrasos ni dificultades </t>
  </si>
  <si>
    <t xml:space="preserve">*Beneficiarios/as: las personas contratistas y funcionarias de las entidades públicas del Distrito y de  forma indirecta la Mujeres desde  sus  diversidades de Bogotá D.C.
**Beneficios: Conocimiento e insumos técnicos y metododológicos para la transversalización del enfoque de género de manera que se favorezca la adecuación institucional, la transformación de la cultura organizacional y la garantia de derechos de las mujeres desde la misionalidad de cada uno de los sectores de la Administración Distrital.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</si>
  <si>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</si>
  <si>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</si>
  <si>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</si>
  <si>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</si>
  <si>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</si>
  <si>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</si>
  <si>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</si>
  <si>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</si>
  <si>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</si>
  <si>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</si>
  <si>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</si>
  <si>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</si>
  <si>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</si>
  <si>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</si>
  <si>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</si>
  <si>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</si>
  <si>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</si>
  <si>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</si>
  <si>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</si>
  <si>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</si>
  <si>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1.Realizar el acompañamiento técnico para la definición de acciones de la Estrategia de Transversalización del Enfoque de Género, el Plan de Igualdad de Oportunidades para la Equidad de Género y los logros de transversalización en los 15 sectores. </t>
  </si>
  <si>
    <t xml:space="preserve">Definición de las actividades generales de la estrategia de transversalización 2022 a incluir en la matriz de reporte de la implementación de acciones de los 15 sectores. Presentación de profesionales de asistencia técnica para la transversalización del enfoque de género a los sectores. Elaboración y envío de la propuesta de Logros de Transversalización 2022 a los 15 sectores de la Administración Distrital.Se envió la propuesta de los 61 logros de Transversalización de género a los 15 sectores de la Administración Distrital vigencia 2022. Se finalizó la propuesta de adecuación de ETG y PIOEG 2022 para los 15 sectores. Se envió la propuesta de adecuación de ETG y PIOEG 2022 a los 15 sectores. Retroalimentación de propuesta de adecuación ETG-PIOEG sectores de JUR HAB GEP.Se acompaña el proceso de concertación acciones PIOEG y ETG 2022 de los 15 sectores.
</t>
  </si>
  <si>
    <r>
      <t>2.Realizar acompañamiento técnico para la implementación del enfoque de género en acciones para la adecuación y transformación de la cultura institucional de los sectores de la administración distrital, sus entidades adscritas y vinculadas</t>
    </r>
    <r>
      <rPr>
        <sz val="11"/>
        <color indexed="10"/>
        <rFont val="Times New Roman"/>
        <family val="1"/>
      </rPr>
      <t xml:space="preserve">.  </t>
    </r>
  </si>
  <si>
    <r>
      <t>3. Realizar el acompañamiento técnico para la implementación de acciones, en el marco de la transversalización del enfoque de género en la labor misional de los sectores de la administración distrital, sus entidades adscritas y vinculadas</t>
    </r>
    <r>
      <rPr>
        <sz val="11"/>
        <color indexed="10"/>
        <rFont val="Times New Roman"/>
        <family val="1"/>
      </rPr>
      <t xml:space="preserve">.  </t>
    </r>
  </si>
  <si>
    <t xml:space="preserve">4. Elaborar documentos, manuales, lineamientos, informes y guías para la implementación de la estrategia de transversalización del enfoque de género para la adecuación y transformación de la cultura organizacional de los 15 sectores de la administración distrital. </t>
  </si>
  <si>
    <t>5. Apoyar la implementación del TPIEG a través  de la mesa tripartita entre SDP, SDH y SDMujer (aportes a documento, correalización de informes, participación en mesas, sensibilizaciones)</t>
  </si>
  <si>
    <t>6. Llevar a cabo el diseño y ejecución del sello de igualdad y equidad de género</t>
  </si>
  <si>
    <t>*Incluir tantas filas sean necesarias</t>
  </si>
  <si>
    <t>4 - Realizar el seguimiento de 2 Políticas Públicas lideradas por la Secretaría Distrital de la Mujer</t>
  </si>
  <si>
    <t>Los valores de reservas presupuestales corresponden a la adición de los contratos de prestación de servicios N° 20, 304 y 305 de 2021 hasta el 11 de enero de 2022 para realización de informes de cierre y avance en la etapa contractual de la vigencia 2022; así mismo existe un saldo por la adición y prórroga del contrato N°724 de 2021 de operador logístico., contrato de fotocopiado que tiene vigencia hasta el mes de marzo de 2022 y un saldo pendiente de girar por la compra de computadores contratado a través de la tienda virtual del Estado Colombiano por medio del Acuerdo Marco de Precios No. CCE-925-AMP-2019. Por lo anterior, los giros de las reservas presupuestales se verán reflejados a partir del mes de febrero de 2022</t>
  </si>
  <si>
    <t>A través de las acciones desarrolladas la ciudadanía tiene acceso a información oportuna, de calidad y completa sobre los avances en la implementación y ejecución de lo concertado en los planes de acción de la PPMyEG y PPASP. De igual manera, los sectores cualifican sus reportes conforme los lineamientos de seguimiento de la SDP.</t>
  </si>
  <si>
    <t>No</t>
  </si>
  <si>
    <t>7. Realizar el seguimiento, la verificación, consolidación, análisis y reporte de información relacionada con la implementación de la Política Pública de Mujeres y Equidad de Género,  a partir de su plan de acción, y la implementación de los productos a cargo de la DDDP: la Estrategia de Transversalización de Género y del Plan de Igualdad de Oportunidades para la Equidad de Genero</t>
  </si>
  <si>
    <t>8. Realizar el seguimiento, la verificación, consolidación, análisis y reporte de información relacionada con la implementación de la Política Pública de Actividades Sexuales Pagadas,  a partir de su plan de acción.</t>
  </si>
  <si>
    <t>9. Elaborar documento guía metodológica sobre el seguimiento  con enfoque de género</t>
  </si>
  <si>
    <t>5 - Acompañar el 100% la incorporación del enfoque de género y  la implementación de siete derechos de la PPMyEG</t>
  </si>
  <si>
    <t>Durante el período no hubo retrasos</t>
  </si>
  <si>
    <t xml:space="preserve">Las metodologías de sensibilización sobre enfoques y derechos aportan al reconocimiento de los derechos de las mujeres y a eliminar los estereotipos de género asociados a discriminaciones y violencias contra ellas. 
Los documentos técnicos aportan a la implementación del enfoque de género por parte de las entidades distritales y otros actores clave  y a la toma de decisiones respecto a planes, programas, proyectos y estrategias que garanticen los derechos de las mujeres y promuevan la equidad de género en el Distrito Capital. 
La propuesta de PIOEG permite a las entidades distritales implementar acciones afirmativas dirigidas a garantizar la equidad de género para las mujeres en sus diferencias y diversidad. </t>
  </si>
  <si>
    <t>10. Coordinar y acompañar el desarrollo de estrategias que contribuyan a la implementación de 7 derechos de la PPMyEG en las entidades de la administración distrital, así como con universidades, sector privado, ONGs y sociedad civil</t>
  </si>
  <si>
    <t>11. Elaborar material pedagógico y metodológico para los procesos de información y sensibilización a los 15 sectores de la administración distrital e implementarlo, con el fin de incorporar el enfoque de género y los 7 derechos priorizados en la PPMyEG a cargo de la Dirección de Derechos y Diseño de Política</t>
  </si>
  <si>
    <t>12. Elaborar material pedagógico y desarrollar procesos de información y sensibilización al Consejo Consultivo de Mujeres y otras instancias y actores clave en la implementación relacionados con los derechos de la PPMyEG: a la paz y convivencia con equidad de género; trabajo en condiciones de igualdad y dignidad; educación con equidad de género; salud plena; cultura libre de sexismo; hábitat y vivienda dignas y participación y representación con equidad</t>
  </si>
  <si>
    <t>13. Realizar acciones para la conmemoración de fechas emblemáticas en relación con la garantía de los 7 derechos de la PPMyEG (8 de Marzo, 28 de Mayo, 21 de junio, 22 de Julio, 28 de Septiembre, 10 de Diciembre (DDHH), semana paz)</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</si>
  <si>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</si>
  <si>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</si>
  <si>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</si>
  <si>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</si>
  <si>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</si>
  <si>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</si>
  <si>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</si>
  <si>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</si>
  <si>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</si>
  <si>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</si>
  <si>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</si>
  <si>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</si>
  <si>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</si>
  <si>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</si>
  <si>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</si>
  <si>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</si>
  <si>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</si>
  <si>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</si>
  <si>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No se presentaron retrasos a la ejecución durante el mes de enero</t>
  </si>
  <si>
    <t>El proceso de acompañamiento técnico a la implementación de las PPMYEG y de PPASP contribuye a la ejecución de los productos y la incorporación de los enfoques de género y diferncial, permitiendo a la ciudadanía conocer y hacer seguimiento a las acciones mediante las cuales la administración distrital ha planeado la implementación de dichas Políticas,identificando los bienes y servicios ofertados para la garantía de los derechos de las mujeres en Bogotá. Así mismo,el acompañamiento técnico a los sectores responsables de la implementación de la PPASP aporta a la garantía de los derechos de las PRASP, mediante el cumplimiento de los compromisos adquiridos en el Plan de Acción de esta Política</t>
  </si>
  <si>
    <t xml:space="preserve"> </t>
  </si>
  <si>
    <t>14. Apoyar técnicamente la implementación y socialización de la Política Pública de Mujeres y Equidad de Género - PPMYEG-.</t>
  </si>
  <si>
    <t xml:space="preserve">15. Apoyar técnicamente la implementación y socialización de la Pública de Actividades Sexuales Pagadas -PPASP-. </t>
  </si>
  <si>
    <t xml:space="preserve">16.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</si>
  <si>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t>FORMULACIÓN Y SEGUIMIENTO PLAN DE ACCIÓN</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</si>
  <si>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</si>
  <si>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</si>
  <si>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</si>
  <si>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</si>
  <si>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</si>
  <si>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 (PMR):</t>
  </si>
  <si>
    <t xml:space="preserve">3. Igualdad de oportunidades y desarrollo de capacidades para las mujeres </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</si>
  <si>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</si>
  <si>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</si>
  <si>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</si>
  <si>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</si>
  <si>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</si>
  <si>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</si>
  <si>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</si>
  <si>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</si>
  <si>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</si>
  <si>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</si>
  <si>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</si>
  <si>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</si>
  <si>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</si>
  <si>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</si>
  <si>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</si>
  <si>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</si>
  <si>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</si>
  <si>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</si>
  <si>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</si>
  <si>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</si>
  <si>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</si>
  <si>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</si>
  <si>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</si>
  <si>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</si>
  <si>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</si>
  <si>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Implementar la política pública de mujeres y equidad de género en los sectores responsables del cumplimiento de su plan de acción 
(Meta 4 Y 6)"</t>
  </si>
  <si>
    <t>Política Pública de Mujeres y Equidad de Género implementada en articulación con los sectores responsables en su Plan de Acción</t>
  </si>
  <si>
    <t>Constante</t>
  </si>
  <si>
    <t>PPMyEG</t>
  </si>
  <si>
    <t xml:space="preserve">Formula: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</si>
  <si>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</si>
  <si>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tecnicos realizados a los sectores de la administración distrital para la implementación de la PPMYEG</t>
  </si>
  <si>
    <t>No se presentaron retrasos</t>
  </si>
  <si>
    <t>Incorporar de manera transversal, en los 15 sectores de la administración distrital y en las localidades, el enfoque de género y de derechos de las mujeres (Meta 1  Y 5 )</t>
  </si>
  <si>
    <t>Estrategia de transversalización implementada en los 15 sectores de la Administración Distrital</t>
  </si>
  <si>
    <t>Estrategia</t>
  </si>
  <si>
    <t xml:space="preserve">Formula: (Número estrategias implementadas)
La meta de implementación de la estrategia de transversalización se realiza de manera constante en la Administración Distrital </t>
  </si>
  <si>
    <t xml:space="preserve">Informes, documentos de lineamientos, asctas de reunión y listados de asistencia </t>
  </si>
  <si>
    <t>Gestión de Polìticas Pùblicas</t>
  </si>
  <si>
    <t>Realizar fichas ciudadanas que registren los principales avances de la implementacion de la PPMyEG</t>
  </si>
  <si>
    <t>Número de fichas ciudadanas sobre la implementaciòn de la PPMyEG realizadas</t>
  </si>
  <si>
    <t>Ficha ciudadana</t>
  </si>
  <si>
    <t xml:space="preserve">Formula: (Número de fichas ciudadanas realizadas)
Documento presentado de forma pedagógica insumos para rendiciones de cuentas o ejercicios de control social. 
</t>
  </si>
  <si>
    <t>Semestral</t>
  </si>
  <si>
    <t>Documento</t>
  </si>
  <si>
    <t>La primera ficha ciudadana es de contexto de la Política Pública de Mujeres y Equidad de Género. Para la elaboración de la segunda ficha se avanzó en la revisión, retroalimentación de los reportes oficiales por parte de los sectores, insumo para la revisión de contenidos de este documento
Se elaboró la segunda ficha ciudadana centrada en el primer objetivo específico de la Política Pública de Mujeres y Equidad de Género - CONPES D.C. 14 de 2020, que busca transversalizar los enfoques de género, de derechos de las mujeres y diferencial en los procesos institucionales de las entidades, dentro de su gestión administrativa y cultura organizacional, así como en su labor misional en el marco de la planeación territorial, social, económica, presupuestal y ambiental de la ciudad rural y urbana.</t>
  </si>
  <si>
    <t>Realizar fichas ciudadanas que registren los principales avances de la implementacion de la PPASP</t>
  </si>
  <si>
    <t>Número de fichas ciudadanas sobre la implementaciòn de la PPASP realizadas</t>
  </si>
  <si>
    <t xml:space="preserve">Formula: Número de fichas ciudadanas realizadas.
Documento presentado de forma pedagógica insumos para rendiciones de cuentas o ejercicios de control social.
</t>
  </si>
  <si>
    <t xml:space="preserve">La primera ficha ciudadana incluye un contexto de la Política Pública de Actividades Sexuales Pagadas en la que se incorpora información general de su actualización.  Para la elaboración de la segunda ficha se avanzó en la revisión, retroalimentación de los reportes oficiales por parte de los sectores, insumo para la revisión de contenidos de este documento.
La segunda ficha incluye contenido del primer objetivo específico de la Política Pública de Actividades Sexuales Pagadas – CONPES D.C. 11 de 2019, el cual busca reconocer, garantizar y restituir los derechos de las personas que realizan actividades sexuales pagadas, a través del diseño e implementación de una oferta institucional que tenga en cuenta las inequidades que se han normalizado frente a las ASP para fortalecer las capacidades individuales y colectivas de las personas que realizan estas actividades desde los enfoques de Derechos Humanos, género y diferencial. </t>
  </si>
  <si>
    <t xml:space="preserve">Transversalización del Enfoque de Género y Diferencial para las mujeres </t>
  </si>
  <si>
    <t>Avanzar en el diseño y apoyo técnico de la estrategia para la implementación de los siete derechos de la PPMyEG a cargo de la DDDP</t>
  </si>
  <si>
    <t>Porcentaje de avance en el diseño de la estrategia para la implementación de los siete derechos de la PPMyEG a cargo de la DDDP</t>
  </si>
  <si>
    <t>Porcentaje</t>
  </si>
  <si>
    <t xml:space="preserve">Formula: (Avance en el diseño e implentación de la estrategia realizado/ Avance en el diseño e implementación de la estrategia  programado)*100
Corresponde al diseño e implementación de una estrategia para los 7 derechos, para articulación con universidades y con sector privado </t>
  </si>
  <si>
    <t>Documentos de estrategias de articulación con universidades y con sector privado</t>
  </si>
  <si>
    <t> </t>
  </si>
  <si>
    <t>Avanzar en la elaboración e implementación de la caja de herramientas para la sensibilización a los sectores de la administración distrital sobre enfoque de género y 7 derechos de la PPMyEG a cargo de la DDDP.</t>
  </si>
  <si>
    <t>Porcentaje de avance en la elaboración e implementación de la caja de herramientas para sensibilización a los sectores de la administración distrital sobre enfoque de género y 7 derechos de la PPMyEG a cargo de la DDDP.</t>
  </si>
  <si>
    <t xml:space="preserve">Formula: (Avance en la elaboración e implementación de la caja de herramientas realizada/ Avance en la elaboración e implementación de la caja de herramientas programada)*100
 Caja de herramientas Diseño - Primer semestre
Implementación - Segundo semestre
</t>
  </si>
  <si>
    <t>1. Material metodológico y pedagógico diseñado
2. Evidencias de jornadas de implementación de material metodológico y pedagógico
3. Presentación o ayuda audiovisual</t>
  </si>
  <si>
    <t>Realizar el  proceso de información y sensibilización al Consejo Consultivo de Mujeres y otras instancias y actores clave en la implementación de los 7 derechos a cargo de la DDDP.</t>
  </si>
  <si>
    <t>Porcentaje de avance en el proceso de información y sensibilización realizados al Consejo Consultivo de Mujeres y otras instancias y actores clave en la implementación de los 7 derechos a cargo de la DDDP.</t>
  </si>
  <si>
    <t>Formula: (Avance en el proceso de información y sensibilización realizados/ Avance en el  proceso de información y sensibilización programada)*100
Realización de metogologias y jornadas por  cada uno de los derechos (concertado con el CCM)</t>
  </si>
  <si>
    <t xml:space="preserve">1. Metodologia diseñada
2. Actas de la Jornadas 
3. Presentación y/o ayuda visual </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</si>
  <si>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</si>
  <si>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</si>
  <si>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Formula: (Avance en los capitulos de los informes de asistencia técnica realizados/ Avance en los capitulos de los informes de asistencia técnica programado)*100
Quince (15) informes, son realizados por capitulos, cada trimestre se reporta un número de capitulos de avance.</t>
  </si>
  <si>
    <t xml:space="preserve">Trimestral </t>
  </si>
  <si>
    <t>15 informes de asistencia técnica para la transversalización del enfoque de género para cada uno de los 15 sectores de la Administración Distrital.</t>
  </si>
  <si>
    <t>Desarrollar sesiones de  la secretaría técnica de la CIM</t>
  </si>
  <si>
    <t>Número de sesiones de la Comisión Intersectorial de Mujeres con Secretaría técnica</t>
  </si>
  <si>
    <t>Sesiones</t>
  </si>
  <si>
    <t>Formula: (No. de sesiones de CIM realizadas)</t>
  </si>
  <si>
    <t>1. Actas de la CIM 2. Informes de la CIM</t>
  </si>
  <si>
    <t xml:space="preserve">Coordinar la Unidad Técnica de Apoyo (UTA) de la Comisión Intersectorial de Mujeres </t>
  </si>
  <si>
    <t>Número de Sesiones de la UTA realizadas</t>
  </si>
  <si>
    <t>Formula: Número  de sesiones de UTA realizadas</t>
  </si>
  <si>
    <t>1. Actas de la UTA 
2. Presentaciones UTA</t>
  </si>
  <si>
    <t>ELABORÓ</t>
  </si>
  <si>
    <t>Firma:</t>
  </si>
  <si>
    <t>APROBÓ (Según aplique Gerenta de proyecto, Lider técnica y responsable de proceso)</t>
  </si>
  <si>
    <t>REVISÓ OFICINA ASESORA DE PLANEACIÓN</t>
  </si>
  <si>
    <t xml:space="preserve">VoBo. </t>
  </si>
  <si>
    <t>Nombre: YURY ANDREA RODRIGUEZ SOTELO</t>
  </si>
  <si>
    <t xml:space="preserve">Nombre: CLARA LÓPEZ </t>
  </si>
  <si>
    <t>Nombre: DIANA MARIA PARRA</t>
  </si>
  <si>
    <t>Nombre:</t>
  </si>
  <si>
    <t>Nombre: SANDRA CATALINA CAMPOS ROMERO</t>
  </si>
  <si>
    <t>Cargo: Profesional Universitaria grado 12</t>
  </si>
  <si>
    <t>Cargo: DIRECTORA DE DERECHOS Y DISEÑO DE POLÍTICAS - LIDERESA TÉCNICA Y RESPONSABLE DE PROCESO</t>
  </si>
  <si>
    <t>Cargo: SUBSECRETARIA DEL CUIDADO Y POLÍTICAS DE IGUALDAD - GERENTA</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</si>
  <si>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</si>
  <si>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</si>
  <si>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</si>
  <si>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</si>
  <si>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</si>
  <si>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</si>
  <si>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</si>
  <si>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</si>
  <si>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</si>
  <si>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</si>
  <si>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</si>
  <si>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</si>
  <si>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</si>
  <si>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</si>
  <si>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</si>
  <si>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</si>
  <si>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</si>
  <si>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</si>
  <si>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</si>
  <si>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</si>
  <si>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</si>
  <si>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</si>
  <si>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</si>
  <si>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</si>
  <si>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</si>
  <si>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</si>
  <si>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</si>
  <si>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</si>
  <si>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</si>
  <si>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</si>
  <si>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</si>
  <si>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</si>
  <si>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</si>
  <si>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</si>
  <si>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</si>
  <si>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</si>
  <si>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</si>
  <si>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</si>
  <si>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</si>
  <si>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</si>
  <si>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</si>
  <si>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</si>
  <si>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</si>
  <si>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</si>
  <si>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</si>
  <si>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</si>
  <si>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</si>
  <si>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</si>
  <si>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</si>
  <si>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</si>
  <si>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</si>
  <si>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</si>
  <si>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</si>
  <si>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</si>
  <si>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</si>
  <si>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</si>
  <si>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</si>
  <si>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</si>
  <si>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</si>
  <si>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</si>
  <si>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</si>
  <si>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</si>
  <si>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</si>
  <si>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</si>
  <si>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</si>
  <si>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</si>
  <si>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</si>
  <si>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</si>
  <si>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</si>
  <si>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</si>
  <si>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</si>
  <si>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</si>
  <si>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</si>
  <si>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</si>
  <si>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</si>
  <si>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</si>
  <si>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</si>
  <si>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</si>
  <si>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</si>
  <si>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</si>
  <si>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</si>
  <si>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</si>
  <si>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</si>
  <si>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</si>
  <si>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</si>
  <si>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</si>
  <si>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</si>
  <si>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</si>
  <si>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</si>
  <si>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</si>
  <si>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</si>
  <si>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</si>
  <si>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</si>
  <si>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</si>
  <si>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</si>
  <si>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</si>
  <si>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</si>
  <si>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</si>
  <si>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</si>
  <si>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</si>
  <si>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</si>
  <si>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</si>
  <si>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</si>
  <si>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</si>
  <si>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</si>
  <si>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</si>
  <si>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</si>
  <si>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</si>
  <si>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</si>
  <si>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</si>
  <si>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</si>
  <si>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</si>
  <si>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</si>
  <si>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</si>
  <si>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</si>
  <si>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</si>
  <si>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</si>
  <si>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</si>
  <si>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</si>
  <si>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</si>
  <si>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</si>
  <si>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</si>
  <si>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</si>
  <si>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</si>
  <si>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</si>
  <si>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</si>
  <si>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</si>
  <si>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</si>
  <si>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</si>
  <si>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</si>
  <si>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</si>
  <si>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</si>
  <si>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</si>
  <si>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</si>
  <si>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</si>
  <si>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</si>
  <si>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</si>
  <si>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</si>
  <si>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</si>
  <si>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</si>
  <si>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</si>
  <si>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</si>
  <si>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</si>
  <si>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</si>
  <si>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</si>
  <si>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</si>
  <si>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</si>
  <si>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</si>
  <si>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</si>
  <si>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</si>
  <si>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</si>
  <si>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</si>
  <si>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</si>
  <si>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</si>
  <si>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</si>
  <si>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</si>
  <si>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</si>
  <si>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</si>
  <si>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</si>
  <si>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</si>
  <si>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</si>
  <si>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</si>
  <si>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</si>
  <si>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</si>
  <si>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</si>
  <si>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</si>
  <si>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</si>
  <si>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</si>
  <si>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</si>
  <si>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</si>
  <si>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</si>
  <si>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</si>
  <si>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</si>
  <si>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</si>
  <si>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</si>
  <si>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</si>
  <si>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</si>
  <si>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</si>
  <si>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</si>
  <si>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</si>
  <si>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</si>
  <si>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</si>
  <si>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</si>
  <si>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</si>
  <si>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</si>
  <si>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</si>
  <si>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</si>
  <si>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</si>
  <si>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</si>
  <si>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</si>
  <si>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</si>
  <si>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</si>
  <si>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</si>
  <si>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</si>
  <si>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</si>
  <si>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</si>
  <si>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</si>
  <si>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</si>
  <si>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</si>
  <si>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</si>
  <si>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</si>
  <si>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</si>
  <si>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</si>
  <si>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</si>
  <si>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</si>
  <si>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</si>
  <si>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</si>
  <si>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</si>
  <si>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</si>
  <si>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</si>
  <si>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</si>
  <si>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</si>
  <si>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</si>
  <si>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</si>
  <si>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</si>
  <si>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</si>
  <si>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</si>
  <si>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</si>
  <si>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</si>
  <si>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</si>
  <si>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</si>
  <si>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</si>
  <si>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</si>
  <si>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</si>
  <si>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</si>
  <si>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</si>
  <si>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</si>
  <si>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</si>
  <si>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</si>
  <si>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</si>
  <si>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</si>
  <si>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</si>
  <si>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</si>
  <si>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</si>
  <si>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</si>
  <si>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</si>
  <si>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</si>
  <si>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</si>
  <si>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</si>
  <si>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</si>
  <si>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</si>
  <si>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</si>
  <si>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</si>
  <si>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</si>
  <si>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</si>
  <si>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</si>
  <si>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</si>
  <si>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</si>
  <si>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</si>
  <si>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</si>
  <si>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</si>
  <si>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</si>
  <si>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</si>
  <si>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</si>
  <si>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</si>
  <si>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</si>
  <si>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</si>
  <si>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</si>
  <si>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</si>
  <si>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</si>
  <si>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</si>
  <si>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</si>
  <si>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</si>
  <si>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</si>
  <si>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</si>
  <si>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</si>
  <si>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</si>
  <si>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</si>
  <si>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</si>
  <si>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</si>
  <si>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</si>
  <si>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</si>
  <si>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</si>
  <si>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</si>
  <si>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</si>
  <si>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</si>
  <si>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</si>
  <si>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</si>
  <si>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</si>
  <si>
    <r>
      <t xml:space="preserve">Se realizó el acompañamiento técnico para la transversalización del enfoque de género a los 15 sectores de la Administración. Se finalizó la propuesta de adecuación de ETG y PIOEG 2022 y se envió a los 15 sectores. Documento técnico de la estrategia de transversalización lineamiento y hoja de ruta para implementación de la ETG. </t>
    </r>
    <r>
      <rPr>
        <b/>
        <sz val="11"/>
        <rFont val="Calibri"/>
        <family val="2"/>
      </rPr>
      <t>TPIEG</t>
    </r>
    <r>
      <rPr>
        <sz val="11"/>
        <rFont val="Calibri"/>
        <family val="2"/>
      </rPr>
      <t xml:space="preserve">: taller magistral (358 personas) de Alcaldías locales, sectores y empresas del Distrito, Se entrega el informe ejecutivo del primer reporte de implementación 2021. Se presentaron los resultados del TPIEG 2021 i) al Consejo Consultivo de Mujeres- CCM. ii) a la Comisión Intersectorial de Mujeres – CIM y Unidad Técnica de Apoyo – UTA. Se envió el informe de implementación del TPIEG con corte a 30 de junio 2022 a las secretarías de Hacienda y Planeación. Se emitió oficio conjunto para solicitar a las entidades realizar y ampliar la marcación en el TPIEG hasta el 14 oct. Bullets y PPT TPIEG presentación Consejo Distrital de Política Social.    </t>
    </r>
    <r>
      <rPr>
        <b/>
        <sz val="11"/>
        <rFont val="Calibri"/>
        <family val="2"/>
      </rPr>
      <t>SIGD</t>
    </r>
    <r>
      <rPr>
        <sz val="11"/>
        <rFont val="Calibri"/>
        <family val="2"/>
      </rPr>
      <t>: Se definieron criterios de elegibilidad de 25 entidades para la primera fase del SIGD. Lanzamiento en el marco de la CIM 27/05/22. Se realizaron procesos de socialización a:  Comité Primario de la DED, comunicaciones de la Alcaldía Mayor, Secretaría General, la SDMujer. La consultora elaboró metodología e instrumentos diagnósticos (aprobada por la DDDP) Reuniones con directivas de 21 entidades para socializar SDIG. 10 talleres de socialización uso de la plataforma web. Implementación de fase diagnóstica (observaciones a 23 entidades y 22 entidades finalizaron la lista de comprobación)</t>
    </r>
  </si>
  <si>
    <r>
      <rPr>
        <b/>
        <sz val="11"/>
        <rFont val="Times New Roman"/>
        <family val="1"/>
      </rPr>
      <t>SAL</t>
    </r>
    <r>
      <rPr>
        <sz val="11"/>
        <rFont val="Times New Roman"/>
        <family val="1"/>
      </rPr>
      <t xml:space="preserve"> DT Subredsur.  Sen  SubRedSur. TPIEG.  CT Ley 229/21 Comité Intersectorial. 
</t>
    </r>
    <r>
      <rPr>
        <b/>
        <sz val="11"/>
        <rFont val="Times New Roman"/>
        <family val="1"/>
      </rPr>
      <t>MOV</t>
    </r>
    <r>
      <rPr>
        <sz val="11"/>
        <rFont val="Times New Roman"/>
        <family val="1"/>
      </rPr>
      <t xml:space="preserve"> DT Oper Dtal Transporte CT Política de género Plan movilidad Ficha 8M. Mod. DTO 495/19. PMR-IDU modi DTO 495 Cons de la Bicicleta. Sen Gerencia Bici y taxis Metro Línea 2 IDU y UMV. Movilidad y género AVANTIA. RUA .PPMyEG Regiotram Norte. Estereotipos cultura libre de sexismo Cons de la Bicicleta Bull AVANTIA Sen lideresas moteras Btá Sen taxi Express. Sen Transmilenio. CTTransmilenio S.A Sen OAP Sens rutas Transmilenio, TPIEG, lenguaje Incluyente Bullet  mujeres BID  
</t>
    </r>
    <r>
      <rPr>
        <b/>
        <sz val="11"/>
        <rFont val="Times New Roman"/>
        <family val="1"/>
      </rPr>
      <t>JUR</t>
    </r>
    <r>
      <rPr>
        <sz val="11"/>
        <rFont val="Times New Roman"/>
        <family val="1"/>
      </rPr>
      <t xml:space="preserve"> CT Circular abordaje disciplinario. Circular lineamiento  lenguaje incluyente.  Resol. 114/21 mesa de mujeres y equidad de género. Sen lenguaje incluyente textos jurídicos Sen transversalización 
</t>
    </r>
    <r>
      <rPr>
        <b/>
        <sz val="11"/>
        <rFont val="Times New Roman"/>
        <family val="1"/>
      </rPr>
      <t>PLA</t>
    </r>
    <r>
      <rPr>
        <sz val="11"/>
        <rFont val="Times New Roman"/>
        <family val="1"/>
      </rPr>
      <t xml:space="preserve"> CT bulle y folleto Res 2210/21. Metod UTL de la SDP bull TPIEG
</t>
    </r>
    <r>
      <rPr>
        <b/>
        <sz val="11"/>
        <rFont val="Times New Roman"/>
        <family val="1"/>
      </rPr>
      <t>GOB</t>
    </r>
    <r>
      <rPr>
        <sz val="11"/>
        <rFont val="Times New Roman"/>
        <family val="1"/>
      </rPr>
      <t xml:space="preserve"> CT DTO 563 /15 Sen Lenguaje Incluyente. Goles en Paz 2.0  TPIEG
</t>
    </r>
    <r>
      <rPr>
        <b/>
        <sz val="11"/>
        <rFont val="Times New Roman"/>
        <family val="1"/>
      </rPr>
      <t>EDU</t>
    </r>
    <r>
      <rPr>
        <sz val="11"/>
        <rFont val="Times New Roman"/>
        <family val="1"/>
      </rPr>
      <t xml:space="preserve"> CT Mesa violencias en Uni. Protocolos de atención CDCE 2022 Mesa Prevención de Violencia Edu. Superior Protocolo atención SRPA. Bull Género y Diversidad Sexual  Estrategia violencias ámbito laboral
</t>
    </r>
    <r>
      <rPr>
        <b/>
        <sz val="11"/>
        <rFont val="Times New Roman"/>
        <family val="1"/>
      </rPr>
      <t>HAB</t>
    </r>
    <r>
      <rPr>
        <sz val="11"/>
        <rFont val="Times New Roman"/>
        <family val="1"/>
      </rPr>
      <t xml:space="preserve"> plan de acción mesa SDHT sen Comunicación no sexista 
</t>
    </r>
    <r>
      <rPr>
        <b/>
        <sz val="11"/>
        <rFont val="Times New Roman"/>
        <family val="1"/>
      </rPr>
      <t>CUL</t>
    </r>
    <r>
      <rPr>
        <sz val="11"/>
        <rFont val="Times New Roman"/>
        <family val="1"/>
      </rPr>
      <t xml:space="preserve"> CT PMR SDH Sen SCRD. Resol 2210/21 IDRD. Declaratoria Uso Bici  DT Protocolo VBG Sen OFB IDARTES  IDPC FUGA SRD comuni libre de sexismo SCRD IDARTES SenOFB. IDPC. Canal Capital IDARTES    
</t>
    </r>
    <r>
      <rPr>
        <b/>
        <sz val="11"/>
        <rFont val="Times New Roman"/>
        <family val="1"/>
      </rPr>
      <t>MUJ</t>
    </r>
    <r>
      <rPr>
        <sz val="11"/>
        <rFont val="Times New Roman"/>
        <family val="1"/>
      </rPr>
      <t xml:space="preserve">  Sen ETG Comité téc mesa SOFIA plan de acción 2022.  ETG y Sello de Igualdad SEG DT Encuesta UAECOB 
</t>
    </r>
    <r>
      <rPr>
        <b/>
        <sz val="11"/>
        <rFont val="Times New Roman"/>
        <family val="1"/>
      </rPr>
      <t>DEE</t>
    </r>
    <r>
      <rPr>
        <sz val="11"/>
        <rFont val="Times New Roman"/>
        <family val="1"/>
      </rPr>
      <t xml:space="preserve"> Sen  IPES AMB  GUIPA SDA. IDIGER. Bull acción climática. Sen Manzana del cuidado 
</t>
    </r>
    <r>
      <rPr>
        <b/>
        <sz val="11"/>
        <rFont val="Times New Roman"/>
        <family val="1"/>
      </rPr>
      <t>GEP</t>
    </r>
    <r>
      <rPr>
        <sz val="11"/>
        <rFont val="Times New Roman"/>
        <family val="1"/>
      </rPr>
      <t xml:space="preserve"> Sen Ambientes Laborales DASCD Reglamento opera DASCD Sen Red Cade  
</t>
    </r>
    <r>
      <rPr>
        <b/>
        <sz val="11"/>
        <rFont val="Times New Roman"/>
        <family val="1"/>
      </rPr>
      <t>SEG</t>
    </r>
    <r>
      <rPr>
        <sz val="11"/>
        <rFont val="Times New Roman"/>
        <family val="1"/>
      </rPr>
      <t xml:space="preserve"> Sen C4 Línea 123 Bomberos TPIEG
</t>
    </r>
    <r>
      <rPr>
        <b/>
        <sz val="11"/>
        <rFont val="Times New Roman"/>
        <family val="1"/>
      </rPr>
      <t xml:space="preserve">INT </t>
    </r>
    <r>
      <rPr>
        <sz val="11"/>
        <rFont val="Times New Roman"/>
        <family val="1"/>
      </rPr>
      <t xml:space="preserve"> comité operativo flias. JUR Sen derecho al Hábitat y Vivienda Digna  TPIEG
</t>
    </r>
    <r>
      <rPr>
        <b/>
        <sz val="11"/>
        <rFont val="Times New Roman"/>
        <family val="1"/>
      </rPr>
      <t>HAC</t>
    </r>
    <r>
      <rPr>
        <sz val="11"/>
        <rFont val="Times New Roman"/>
        <family val="1"/>
      </rPr>
      <t xml:space="preserve"> DTJornada Educ Tributaria CT Boletines enfoque de género Sen TPIEG comunicación UAECD 
</t>
    </r>
    <r>
      <rPr>
        <b/>
        <sz val="11"/>
        <rFont val="Times New Roman"/>
        <family val="1"/>
      </rPr>
      <t>AMB</t>
    </r>
    <r>
      <rPr>
        <sz val="11"/>
        <rFont val="Times New Roman"/>
        <family val="1"/>
      </rPr>
      <t xml:space="preserve"> Sen JBB IDPYBA.Mujer y ambiente
Propuesta  marcación TPIEG 30/09  15 sectores  
Rev 47 fichas rendición de cuentas
Bullet curso Transversalización  TPIEG 15 sectores
</t>
    </r>
  </si>
  <si>
    <t>INT SAL salud mental CODFA Capac PP fam Sen derecho salud plena IVE 
SEG Encuesta Casa Libertad CT Protocolo futboll Ficha Casa Libertad Sen Cárcel Distal produc PPMyEG Sen Casa Libertad CT Casa Libertad. Mesa de Seguridad y  futbol
CUL CT Estado del arte Antidiscriminación Sens Cultura Libre de Sexismo Transversalización Indicadores IDPC Bull Declaratoria uso bici 
HAC DT caracterización muj loteras. Sens cultura libre de sexismo FONCEP. Capacitación fiscal
HAB CT Instru socio- ocupacional SDDE PP de Ruralidad PP Servicios Públicos mujeres rurales Ruta de Formación y Empleabilidad Bull Muj Recicladoras UAESP, DED y SIDICU. Taller Transvers PREVEC – UAESP Sens Hablemos de Género – Nociones Básicas CVP Sens Indicadores con Enfoque de Género CVP 
EDU CT Comité Dtal Convivencia Escolar Conve 914 Edu Flexible Bull Col  Menorah Sen Transversalización SENA DT Semana de la Bic Sens IED Inst Téc Internacional Mesa VBG, comité dtal de convivencia  CT Protocolo paternidad y/o maternidad tempranas 
INT Bull Flias de Bogotá DT PP primera infancia y adolescencia Derecho a la Salud plena Interrupción Voluntaria del Embarazo IDIPRON SDIS Sens comunicación libre de sexismo Mesa comunicaciones CODFA
SAL comité Intersectorial Dtal de salud Bull salud mental y saludSyR. Piezas lactancia materna Plan de acción comité de lactancia y comité intersectorial de salud. Sens Sororidad Comunicación no sexista 
MUJ Sens ETG CCM. socialización de la ETG al DNP 
MOV ficha IDU Ecoconducción. Bull Sistema de Bicicleta Compartida CT Plan Integral de Seguridad Transmilenio Bullets mujeres motociclistas 
GOB ficha  goles en paz 2.0 Sen Lenguaje Incluyente Alc Kennedy CT Pacto car 7 CT Boletín DADEP
DEE CT publicaciones IDT 
AMB módulo muj y ambiente  Escuelas de campo Sen muj y ambiente cuidadoras de humedales Bullet cambio climatico Hablemos de género muj recicladoras 
GEP DT registros inf Sen lenguaje incluyente ruta acoso sexual y laboral DNP presentación ETG MIPG 
PLA taller Res 2210 IDRD</t>
  </si>
  <si>
    <t xml:space="preserve">Se remitió versión final de las capsulas para socializar el lineamiento de transversalización del enfoque de género en los 15 sectores. Se pilotea el curso virtual de transversalización del enfoque de género y conceptos básicos TPIEG. D.T conmemoración del Día internacional de los derechos de las mujeres 2022 y Ficha metodológica 8M. JUR: CT Circular para el abordaje disciplinario casos de violencia o discriminación contra la mujer. PLA: CT bullets y folleto implementación de metodología resolución 2210/21. Retroalimentación cápsulas para la socialización del Documento ajustado "Lineamientos para la transversalización de enfoques en el Distrito" y que hacen parte de la propuesta ETG. En revisión ajuste de los 5 cursos del módulo 4 sobre TPIEG. (pendiente de aprobación). Ficha metodológica capacitación de indicadores con enfoque de género. MIPG C.T. Liderazgo para la innovación en el marco del reto de “buenas prácticas. Metodología Reto Brigada de Rescate- botón de denuncias de corrupción. Estrategia de integridad, senda de integridad. Política de Transparencia e integridad. ficha de evaluación Speed Dating Rendición de Cuentas con Enfoque de Derechos Humanos de las Mujeres, Género y Diferencial. Guía metodológica construcción de mapas de conocimiento para entidades distritales. metodología de identificación de mejores prácticas de gestión para el fortalecimiento institucional en el Distrito Capital.D.T Comunicación no sexista política de Integridad. Bullet y presentación visita delegación de la Habana.Bullets estrategia de transversalización del enfoque de género Alcaldesa Mayor. MIPG CT Política de defensa Jurídica.CT Manual relacionamiento con la ciudadanía Estrategia taller política de integridad con gestores y gestoras. Doc socialización curso "Transversalización de género y TPIEG 
</t>
  </si>
  <si>
    <t xml:space="preserve">Se envió primer reporte de implementación del TPIEG 2021 a SDH y SDP. Se remitió el documento final de categorías y subcategorías y el doc de codificación a la SDH y SDP. Se emitió CT marcación trazador de paz, proyecto 1781 localidad la Candelaria D T Propuesta de marcación TPIEG A 54 entidades Se realizó el taller magistral del TPIEG, asistieron 358 personas de las Alcaldías locales, sectores y empresas del Distrito. Se entrega el informe ejecutivo del primer reporte de implementación del TPIEG vigencia 2021 Bullets categoría de Corresponsabilidad social y pública de trabajo doméstico y de cuidados TPIEG Se presentaron los resultados de la marcación del TPIEG 2021 i) al Consejo Consultivo de Mujeres- CCM. ii) a la Comisión Intersectorial de Mujeres – CIM y Unidad Técnica de Apoyo – UTA. Mesas Tripartitas (Feb 11, mar 4,18, abr 29, may 13, jul22, agt 26) Se realizó la onceava mesa tripartita Se envió el informe de implementación del TPIEG con corte a 30 de junio 2022 a las secretarías de Hacienda y Planeación. Se emitió oficio  conjunto para solicitar a las entidades realizar y ampliar la marcación en el TPIEG hasta el 14 oct Bullets y PPT TPIEG Consejo Distrital de Política Social. </t>
  </si>
  <si>
    <r>
      <rPr>
        <b/>
        <u/>
        <sz val="11"/>
        <rFont val="Times New Roman"/>
        <family val="1"/>
      </rPr>
      <t>Acompañamiento técnico a ONU Mujeres durante el proceso de selección, retroalimentación y entrega de insumos a la consultora encargada de la implementación de la primera fase del SDIG:</t>
    </r>
    <r>
      <rPr>
        <sz val="11"/>
        <rFont val="Times New Roman"/>
        <family val="1"/>
      </rPr>
      <t xml:space="preserve"> a) socialización de la estrategia de transversalización de la SDMujer y retroalimentación del plan de trabajo preliminar diseñado por la firma; b) documento sobre articulación de módulos del SDIG con la ETG c) Listado de 25 entidades priorizadas para la primera fase del SDIG a partir del establecimiento de criterios técnicos d) CT Producto 1. Informe metodológico – SDIG y anexos, con recomendaciones técnicas para la transversalización de género en el proceso de implementación de instrumentos diagnósticos. En relación con la </t>
    </r>
    <r>
      <rPr>
        <u/>
        <sz val="11"/>
        <rFont val="Times New Roman"/>
        <family val="1"/>
      </rPr>
      <t>s</t>
    </r>
    <r>
      <rPr>
        <b/>
        <u/>
        <sz val="11"/>
        <rFont val="Times New Roman"/>
        <family val="1"/>
      </rPr>
      <t>upervisión del Convenio 819-2021</t>
    </r>
    <r>
      <rPr>
        <sz val="11"/>
        <rFont val="Times New Roman"/>
        <family val="1"/>
      </rPr>
      <t xml:space="preserve"> se revisaron los Informes Bimensuales III, IV y V. En el marco de la </t>
    </r>
    <r>
      <rPr>
        <b/>
        <u/>
        <sz val="11"/>
        <rFont val="Times New Roman"/>
        <family val="1"/>
      </rPr>
      <t>implementación del SDIG</t>
    </r>
    <r>
      <rPr>
        <sz val="11"/>
        <rFont val="Times New Roman"/>
        <family val="1"/>
      </rPr>
      <t xml:space="preserve"> se realizó: a) Lanzamiento del SDIG en el marco de la Comisión Intersectorial de Mujeres el 27/05/22. b) Procesos de socialización del SDIG al Comité Primario de la Dirección de Enfoque Diferencial, el área de comunicaciones de la Alcaldía Mayor, a la SDMujer. c) La consultora elaboró la metodología e instrumentos diagnósticos del sello, la cual fue aprobada por la dirección. d) Reuniones con directivas de 21 entidades con el fin de socializar el funcionamiento del SDIG. e) 10 talleres de socialización del uso de la plataforma web diseñada para la recolección de información diagnóstica y entrega de links de acceso a 25 entidades. f) se brindó asistencia técnica durante la recolección de información diagnóstica. g) se realizó la recolección de información diagnóstica (observaciones a 23 entidades y 22 entidades finalizaron la lista de comprobación)</t>
    </r>
  </si>
  <si>
    <r>
      <rPr>
        <sz val="11"/>
        <rFont val="Calibri"/>
        <family val="2"/>
      </rPr>
      <t xml:space="preserve">Se realizó revisión bibliográfica, de ejercicios de buenas prácticas y se cuenta con la formulación de una estructura preliminar, se presentó estructura base del documento a la directora, contando con su validación. Se realizó articulación interna con profesionales expertas en los derechos de las mujeres orientado a fortalecer las categorías de análisis identificadas. Se elaboró el </t>
    </r>
    <r>
      <rPr>
        <sz val="11"/>
        <rFont val="Times New Roman"/>
        <family val="1"/>
      </rPr>
      <t xml:space="preserve">instrumento base de esta guía, la lista de chequeo para la identificación del nivel de incorporación del enfoque de género en los productos de política pública, definición de los conceptos que se incorporarán asociados al género y seguimiento de políticas. </t>
    </r>
    <r>
      <rPr>
        <sz val="11"/>
        <rFont val="Calibri"/>
        <family val="2"/>
      </rPr>
      <t>Se avanzará en la actividad para dar cumplimiento en el último cuatrimestre del año.</t>
    </r>
  </si>
  <si>
    <t xml:space="preserve">Se realizó revisión y retroalimentación de los reportes oficiales recibidos del primer y segundo trimestre 2022, e informe primer semestre y en proceso la retroalimentación de reportes del tercer trimestre, actualización de la matriz de consolidación del plan de acción conforme a información oficial recibida. Se elaboraron dos fichas ciudadanas asociadas a la PPASP. Se realizó revisión tecnica en articulación con la SDP para corregir la matriz que consolida el avance acumulado de la PPASP insumo para reunión de CONPES.
Se realizó retroalimentación al reporte de plan de acción de la PPASP del IV trimestre de los sectores responsables y corresponsables de su implementación, se realizó consolidación de matriz con semaforización de avance de productos e informe de cierre 2021. 
Se remitieron 3 oficios de aclaración de reporte vigencia 2021 y se realizó actualización de la matriz de consolidación conforme a la información recibida y el informe de política.
Se actualizó informe y matriz de consolidación de la vigencia 2020, conforme a ajuste de productos que se registraban como indeterminados.
													</t>
  </si>
  <si>
    <t xml:space="preserve">Acompañamiento a los sectores frente al seguimiento de la PPMyEG. Retroalimentación a los reportes de plan de acción del primer y segundo trimestre y en proceso de revisión los reportes del tercer trimestre. Realizado informe 2022 y actualización de la matriz de consolidación. Revisión técnica y ajuste en articulación con la SDP para sacar los cálculos del avance acumulado de la PPMyEG
Se elaboraron documentos insumo de la PPMyEG para los COLMYG de Barrios Unidos, Chapinero, Engativá, Santa fe, Rafael Uribe Uribe, Tunjuelito, Fontibón, Teusaquillo, Bosa, San Cristobál, Candelaria, Kennedy, Mártires, Antonio Nariño y Puente Aranda. Así como para el CLOPS de Fontibón, Santa fe, Usaquen, Antonio Nariño y Ciudad Bolívar.
Se elaboraron dos fichas ciudadanas asociadas a las políticas que lidera la SDMujer.
Se realizó actualización del Balance de la implementación de la PPMyEG: PIOEG 2021 a remitirse al CDPS y al Concejo de Bogotá. Se realizó retroalimentación y consolidación de logros de transversalización de género a corte a dic 2021 e informe final 2021, se acompañó técnicamente la concertación de logros de transversalización de género 2022 y seguimiento a septiembre.
Se retroalimentó reporte de plan de acción IV Trimestre 2021 de la PPMyEG, actualización de matriz de consolidación y se actualizó el informe de la política, conforme a oficios de aclaración de reporte vigencia 2021.
Se elaboró informe 2021PIOEG -ETG y se realizó asistencia técnica para la concertación y seguimiento del PIOEG y ETG 2022, acompañamiento técnico para las retroalimentaciones consolidación de reportes. Elaboración de informes en lógica de lo concertado en el 2022 del PIOEG y ETG
Se realizó seguimiento al Plan de Acción del Programa Ciudades Seguras para las Mujeres cierre 2021 y primer y segundo trimestre 2022.
</t>
  </si>
  <si>
    <t xml:space="preserve">Actualización del documento Balance de la implementación de la PPMyEG: PIOEG - 2021. Informe y consolidación del reporte de logros de transversalización de género 2021. En la PPASP y PPMYEG se retroalimentaron los reportes oficiales de cierre 2021 y se elaboraron informes de balance.
Asistencia técnica al equipo de profesionales de transversalización de género frente a la retroalimentación del PIOEG y ETG – 2021, elaboración de informe de los productos 1.1.14 PIOEG y 1.1.13ETG.
Acompañamiento a los sectores frente al seguimiento de la PPMyEG y PPASP incorporando recomendaciones asociadas a la cualificación de los reportes de los planes de acción. En el seguimiento de los planes de acción de la PPMyEG y PPASP se realizaron retroalimentaciones a todos los reportes del primer y segundo trimestre y en proceso los reportes del tercer trimestre y actualización de la matriz de consolidación e informes de política. 
Acompañamiento técnico en la revisión de concertación de los logros de transversalización de género 2022 y seguimiento a corte de septiembre del 2022.
Asistencia técnica para la concertación y seguimiento del PIOEG y ETG y actualización de la matriz de consolidación de reportes e informes de concertación 2022 del PIOEG y ETG.
Se elaboraron documentos insumo de la PPMyEG para los COLMYG de Barrios Unidos, Chapinero, Engativá, Santa fe, Rafael Uribe Uribe, Tunjuelito, Fontibón, Teusaquillo, Bosa, San Cristobál, Candelaria, Kennedy, Mártires, Antonio Nariño y Puente Aranda. Así como para el CLOPS de Fontibón, Santa fe, Usaquen, Antonio Nariño y Ciudad Bolivar.
Se elaboraron cuatro fichas ciudadanas asociadas a las políticas que lidera la SDMujer.
</t>
  </si>
  <si>
    <r>
      <t>8M:</t>
    </r>
    <r>
      <rPr>
        <sz val="11"/>
        <rFont val="Times New Roman"/>
        <family val="1"/>
      </rPr>
      <t xml:space="preserve"> </t>
    </r>
    <r>
      <rPr>
        <u/>
        <sz val="11"/>
        <rFont val="Times New Roman"/>
        <family val="1"/>
      </rPr>
      <t>Trabajo</t>
    </r>
    <r>
      <rPr>
        <sz val="11"/>
        <rFont val="Times New Roman"/>
        <family val="1"/>
      </rPr>
      <t xml:space="preserve">: Documento de sentido, insumos piezas comunicativas y bullets para eventos conmemoración. </t>
    </r>
    <r>
      <rPr>
        <u/>
        <sz val="11"/>
        <rFont val="Times New Roman"/>
        <family val="1"/>
      </rPr>
      <t>TID-PRIV</t>
    </r>
    <r>
      <rPr>
        <sz val="11"/>
        <rFont val="Times New Roman"/>
        <family val="1"/>
      </rPr>
      <t xml:space="preserve">: Documento blog de Pacto Global. Participación evento virtual redistribución del cuidado para autonomía económica con servidorxs públicxs Distrito. </t>
    </r>
    <r>
      <rPr>
        <u/>
        <sz val="11"/>
        <rFont val="Times New Roman"/>
        <family val="1"/>
      </rPr>
      <t>SP-PRIV</t>
    </r>
    <r>
      <rPr>
        <sz val="11"/>
        <rFont val="Times New Roman"/>
        <family val="1"/>
      </rPr>
      <t xml:space="preserve">: Participación conversatorio United Airlines. </t>
    </r>
    <r>
      <rPr>
        <u/>
        <sz val="11"/>
        <rFont val="Times New Roman"/>
        <family val="1"/>
      </rPr>
      <t>PyR</t>
    </r>
    <r>
      <rPr>
        <sz val="11"/>
        <rFont val="Times New Roman"/>
        <family val="1"/>
      </rPr>
      <t>: Ponencia evolución derechos humanos de las mujeres en evento DASCD.</t>
    </r>
    <r>
      <rPr>
        <b/>
        <sz val="11"/>
        <rFont val="Times New Roman"/>
        <family val="1"/>
      </rPr>
      <t xml:space="preserve">
28 Mayo</t>
    </r>
    <r>
      <rPr>
        <sz val="11"/>
        <rFont val="Times New Roman"/>
        <family val="1"/>
      </rPr>
      <t xml:space="preserve">: </t>
    </r>
    <r>
      <rPr>
        <u/>
        <sz val="11"/>
        <rFont val="Times New Roman"/>
        <family val="1"/>
      </rPr>
      <t>Salud:</t>
    </r>
    <r>
      <rPr>
        <sz val="11"/>
        <rFont val="Times New Roman"/>
        <family val="1"/>
      </rPr>
      <t xml:space="preserve"> Documento de sentido e insumos piezas comunicativas. Articulación Dir. Territorialización encuentros locales e interlocales. Metodología taller para encuentros locales. Sensibilización derechos sexuales en feria servicios Santa Fe – Candelaria. Sensibilizaciones derecho salud e IVE a DASCD y S.Salud.</t>
    </r>
    <r>
      <rPr>
        <b/>
        <sz val="11"/>
        <rFont val="Times New Roman"/>
        <family val="1"/>
      </rPr>
      <t xml:space="preserve">
21 Juni</t>
    </r>
    <r>
      <rPr>
        <sz val="11"/>
        <rFont val="Times New Roman"/>
        <family val="1"/>
      </rPr>
      <t xml:space="preserve">o: </t>
    </r>
    <r>
      <rPr>
        <u/>
        <sz val="11"/>
        <rFont val="Times New Roman"/>
        <family val="1"/>
      </rPr>
      <t>Educación:</t>
    </r>
    <r>
      <rPr>
        <sz val="11"/>
        <rFont val="Times New Roman"/>
        <family val="1"/>
      </rPr>
      <t xml:space="preserve"> Documento de sentido e insumos piezas comunicativas. Eventos conmemoración articulados con Dir. Enf. Dif. y S.Educación. Metodología y participación conversatorio feria universidades. Metodología y sensibilización docentes Inst. Técnico Internacional. Metodología conmemoración para colegios. Evaluación eventos conmemoración.</t>
    </r>
    <r>
      <rPr>
        <b/>
        <sz val="11"/>
        <rFont val="Times New Roman"/>
        <family val="1"/>
      </rPr>
      <t xml:space="preserve">
22 Julio</t>
    </r>
    <r>
      <rPr>
        <sz val="11"/>
        <rFont val="Times New Roman"/>
        <family val="1"/>
      </rPr>
      <t xml:space="preserve">: </t>
    </r>
    <r>
      <rPr>
        <u/>
        <sz val="11"/>
        <rFont val="Times New Roman"/>
        <family val="1"/>
      </rPr>
      <t>Trabajo:</t>
    </r>
    <r>
      <rPr>
        <sz val="11"/>
        <rFont val="Times New Roman"/>
        <family val="1"/>
      </rPr>
      <t xml:space="preserve"> Documento de sentido, piezas comunicativas, evento conmemoración articulado con Dir. Cuidado y Gestión Conocimiento.</t>
    </r>
    <r>
      <rPr>
        <b/>
        <sz val="11"/>
        <rFont val="Times New Roman"/>
        <family val="1"/>
      </rPr>
      <t xml:space="preserve">
28 Septiembre</t>
    </r>
    <r>
      <rPr>
        <sz val="11"/>
        <rFont val="Times New Roman"/>
        <family val="1"/>
      </rPr>
      <t xml:space="preserve">: </t>
    </r>
    <r>
      <rPr>
        <u/>
        <sz val="11"/>
        <rFont val="Times New Roman"/>
        <family val="1"/>
      </rPr>
      <t>Salud:</t>
    </r>
    <r>
      <rPr>
        <sz val="11"/>
        <rFont val="Times New Roman"/>
        <family val="1"/>
      </rPr>
      <t xml:space="preserve"> Documento de sentido, piezas comunicativas. Coordinación interna e intersectorial eventos conmemoración. Realización 3 eventos: bicirecorrido por el derecho a decidir (25.09.2022), conversatorio y foto galería (26.09.2022) y foro desafíos y retos para la garantía de la interrupción voluntaria del embarazo (28.09.2022).</t>
    </r>
    <r>
      <rPr>
        <b/>
        <sz val="11"/>
        <rFont val="Times New Roman"/>
        <family val="1"/>
      </rPr>
      <t xml:space="preserve">
Semana Paz</t>
    </r>
    <r>
      <rPr>
        <sz val="11"/>
        <rFont val="Times New Roman"/>
        <family val="1"/>
      </rPr>
      <t xml:space="preserve">: </t>
    </r>
    <r>
      <rPr>
        <u/>
        <sz val="11"/>
        <rFont val="Times New Roman"/>
        <family val="1"/>
      </rPr>
      <t>Paz</t>
    </r>
    <r>
      <rPr>
        <sz val="11"/>
        <rFont val="Times New Roman"/>
        <family val="1"/>
      </rPr>
      <t>: Bullets y 2 conversatorios socialización capítulo género informe Comisión de la Verdad: ciudadanía (8Sep), talento humano SDM (15Sep). Presentación conmemoración día nacional solidaridad con las víctimas para Concejo.</t>
    </r>
    <r>
      <rPr>
        <b/>
        <sz val="11"/>
        <rFont val="Times New Roman"/>
        <family val="1"/>
      </rPr>
      <t xml:space="preserve">
Derechos humanos</t>
    </r>
    <r>
      <rPr>
        <sz val="11"/>
        <rFont val="Times New Roman"/>
        <family val="1"/>
      </rPr>
      <t xml:space="preserve">: </t>
    </r>
    <r>
      <rPr>
        <u/>
        <sz val="11"/>
        <rFont val="Times New Roman"/>
        <family val="1"/>
      </rPr>
      <t>Paz</t>
    </r>
    <r>
      <rPr>
        <sz val="11"/>
        <rFont val="Times New Roman"/>
        <family val="1"/>
      </rPr>
      <t xml:space="preserve">: Propuesta conmemoración. </t>
    </r>
  </si>
  <si>
    <r>
      <t>CCM:</t>
    </r>
    <r>
      <rPr>
        <sz val="11"/>
        <rFont val="Times New Roman"/>
        <family val="1"/>
      </rPr>
      <t xml:space="preserve"> </t>
    </r>
    <r>
      <rPr>
        <u/>
        <sz val="11"/>
        <rFont val="Times New Roman"/>
        <family val="1"/>
      </rPr>
      <t>7D:</t>
    </r>
    <r>
      <rPr>
        <sz val="11"/>
        <rFont val="Times New Roman"/>
        <family val="1"/>
      </rPr>
      <t xml:space="preserve"> Concertación y propuesta fortalecimiento Subsecretaría. DED: Mesa trabajo y avance metodología incidencia.</t>
    </r>
    <r>
      <rPr>
        <b/>
        <sz val="11"/>
        <rFont val="Times New Roman"/>
        <family val="1"/>
      </rPr>
      <t xml:space="preserve">
Talento humano SDMujer</t>
    </r>
    <r>
      <rPr>
        <sz val="11"/>
        <rFont val="Times New Roman"/>
        <family val="1"/>
      </rPr>
      <t xml:space="preserve">: </t>
    </r>
    <r>
      <rPr>
        <u/>
        <sz val="11"/>
        <rFont val="Times New Roman"/>
        <family val="1"/>
      </rPr>
      <t>7D</t>
    </r>
    <r>
      <rPr>
        <sz val="11"/>
        <rFont val="Times New Roman"/>
        <family val="1"/>
      </rPr>
      <t>: 7 sensibilizaciones: derecho a la cultura (07.04.2022), comunicación no sexista (06.05.2022), trabajo (09.06.2022), paz (14.07.2022), educación (11.08.2022), salud (08.09.2022), hábitat (20.10.2022). Cualificación Dir. Territorialización: 3 sensibilizaciones: derechos al hábitat (22.07.2022), participación (26.08.2022) y trabajo (23.09.2022). Salud: Sensibilización IVE y barreras aborto a equipos psicosociales, primera atención línea púrpura, Trabajadoras Sociales y Psicólogas CIOM. Trabajo: Sensibilización enfoque género y derecho al trabajo a equipo empleabilidad.</t>
    </r>
    <r>
      <rPr>
        <b/>
        <sz val="11"/>
        <rFont val="Times New Roman"/>
        <family val="1"/>
      </rPr>
      <t xml:space="preserve">
Ciudadanía:</t>
    </r>
    <r>
      <rPr>
        <sz val="11"/>
        <rFont val="Times New Roman"/>
        <family val="1"/>
      </rPr>
      <t xml:space="preserve"> </t>
    </r>
    <r>
      <rPr>
        <u/>
        <sz val="11"/>
        <rFont val="Times New Roman"/>
        <family val="1"/>
      </rPr>
      <t>7D</t>
    </r>
    <r>
      <rPr>
        <sz val="11"/>
        <rFont val="Times New Roman"/>
        <family val="1"/>
      </rPr>
      <t xml:space="preserve">: Ajustes metodologías para sensibilización a ciudadanía. 6 sensibilizaciones derechos articulación CIOM Santa Fe-SOFA: cultura, salud, trabajo, paz, participación y hábitat. </t>
    </r>
    <r>
      <rPr>
        <u/>
        <sz val="11"/>
        <rFont val="Times New Roman"/>
        <family val="1"/>
      </rPr>
      <t>Salud:</t>
    </r>
    <r>
      <rPr>
        <sz val="11"/>
        <rFont val="Times New Roman"/>
        <family val="1"/>
      </rPr>
      <t xml:space="preserve"> Insumos piezas comunicativas despenalización aborto y lactancia. Sensibilización menopausia CIOM Teusaquillo. </t>
    </r>
    <r>
      <rPr>
        <u/>
        <sz val="11"/>
        <rFont val="Times New Roman"/>
        <family val="1"/>
      </rPr>
      <t>Cultura:</t>
    </r>
    <r>
      <rPr>
        <sz val="11"/>
        <rFont val="Times New Roman"/>
        <family val="1"/>
      </rPr>
      <t xml:space="preserve"> Encuentros mujeres bordadoras Costurero Suba, evento SOFA, gestión intercambio saberes Bosa, Santa Fe, Usaquén. </t>
    </r>
    <r>
      <rPr>
        <u/>
        <sz val="11"/>
        <rFont val="Times New Roman"/>
        <family val="1"/>
      </rPr>
      <t>Educación:</t>
    </r>
    <r>
      <rPr>
        <sz val="11"/>
        <rFont val="Times New Roman"/>
        <family val="1"/>
      </rPr>
      <t xml:space="preserve"> Sensibilización género, derechos y acciones afirmativas a ICFES, Fund. Ciencias Salud, U.Militar, Politécnico. Bullets evento ODS 5 – Fund.  Ciencias Salud. 2 laboratorios sociales Universidades. </t>
    </r>
    <r>
      <rPr>
        <u/>
        <sz val="11"/>
        <rFont val="Times New Roman"/>
        <family val="1"/>
      </rPr>
      <t>Paz:</t>
    </r>
    <r>
      <rPr>
        <sz val="11"/>
        <rFont val="Times New Roman"/>
        <family val="1"/>
      </rPr>
      <t xml:space="preserve"> Módulo participación política mujeres 2º y 3º curso paz y reconciliación; socialización Pruebas Saber mujeres reincorporación; ajuste metodología y 3 sesiones memoria y trayectorias políticas lideresas. </t>
    </r>
    <r>
      <rPr>
        <u/>
        <sz val="11"/>
        <rFont val="Times New Roman"/>
        <family val="1"/>
      </rPr>
      <t>Hábitat:</t>
    </r>
    <r>
      <rPr>
        <sz val="11"/>
        <rFont val="Times New Roman"/>
        <family val="1"/>
      </rPr>
      <t xml:space="preserve"> Socialización POT al CCM. </t>
    </r>
    <r>
      <rPr>
        <u/>
        <sz val="11"/>
        <rFont val="Times New Roman"/>
        <family val="1"/>
      </rPr>
      <t>SP-DCLS</t>
    </r>
    <r>
      <rPr>
        <sz val="11"/>
        <rFont val="Times New Roman"/>
        <family val="1"/>
      </rPr>
      <t xml:space="preserve">: 4 sensibilizaciones U.Nal. </t>
    </r>
    <r>
      <rPr>
        <u/>
        <sz val="11"/>
        <rFont val="Times New Roman"/>
        <family val="1"/>
      </rPr>
      <t>SP-DED</t>
    </r>
    <r>
      <rPr>
        <sz val="11"/>
        <rFont val="Times New Roman"/>
        <family val="1"/>
      </rPr>
      <t xml:space="preserve">: 2 sensibilizaciones estudiantes U.Corpas. </t>
    </r>
    <r>
      <rPr>
        <u/>
        <sz val="11"/>
        <rFont val="Times New Roman"/>
        <family val="1"/>
      </rPr>
      <t>PRIV:</t>
    </r>
    <r>
      <rPr>
        <sz val="11"/>
        <rFont val="Times New Roman"/>
        <family val="1"/>
      </rPr>
      <t xml:space="preserve"> 2 sesiones juegos mediateca CIOM Tunjuelito, 2 sesiones ciclo audiovisual género y francofonía– A.Francesa.</t>
    </r>
    <r>
      <rPr>
        <b/>
        <sz val="11"/>
        <rFont val="Times New Roman"/>
        <family val="1"/>
      </rPr>
      <t xml:space="preserve">
Privados:</t>
    </r>
    <r>
      <rPr>
        <sz val="11"/>
        <rFont val="Times New Roman"/>
        <family val="1"/>
      </rPr>
      <t xml:space="preserve"> Ciclo sensibilizaciones: Alianza Francesa (7), Proing (4), Metro L1 (4), Fidupopular (1). 3 sensibilizaciones género: Inst.Nal. Meteorología, Und. Minero Energética., Parques Naturales.</t>
    </r>
  </si>
  <si>
    <r>
      <t>7D</t>
    </r>
    <r>
      <rPr>
        <sz val="11"/>
        <rFont val="Times New Roman"/>
        <family val="1"/>
      </rPr>
      <t xml:space="preserve">: Propuesta estructura metodologías y temas clave. Formulario identificación temas clave para equipo transversalización DDDP. 15 reuniones concertación temas por sector con equipo transversalización DDDP. Concertación definitiva temas estratégicos sensibilización sectores con DDDP. Avance diseño 5 metodologías sectoriales, ABCs género y derechos. </t>
    </r>
    <r>
      <rPr>
        <u/>
        <sz val="11"/>
        <rFont val="Times New Roman"/>
        <family val="1"/>
      </rPr>
      <t>Cultura:</t>
    </r>
    <r>
      <rPr>
        <sz val="11"/>
        <rFont val="Times New Roman"/>
        <family val="1"/>
      </rPr>
      <t xml:space="preserve"> Sensibilizaciones: Género a Policía; Masculinidades a: S.Gob, IDIGER, Goles en paz; Comunicación no sexista a: S.Cult, IDRD, IDPC, IDARTES, FUGA, OFB, DASCD, Alcaldía Tunjuelito, CLIP Kennedy, IDT; socialización manual comunicación Oficinas Asesoras Comunicación entidades distritales. Ajustes curso manual atención ciudadanía G.Púb. </t>
    </r>
    <r>
      <rPr>
        <u/>
        <sz val="11"/>
        <rFont val="Times New Roman"/>
        <family val="1"/>
      </rPr>
      <t>Hábitat:</t>
    </r>
    <r>
      <rPr>
        <sz val="11"/>
        <rFont val="Times New Roman"/>
        <family val="1"/>
      </rPr>
      <t xml:space="preserve"> 2 sensibilizaciones Empresa Renovación Urbana sobre derecho mujeres y diversidades a la ciudad e intervenciones urbanas. Bullets evento PP cambio climático. </t>
    </r>
    <r>
      <rPr>
        <u/>
        <sz val="11"/>
        <rFont val="Times New Roman"/>
        <family val="1"/>
      </rPr>
      <t>PyR-DHVD</t>
    </r>
    <r>
      <rPr>
        <sz val="11"/>
        <rFont val="Times New Roman"/>
        <family val="1"/>
      </rPr>
      <t xml:space="preserve">: Sensibilización enfoque género a S.Plan. </t>
    </r>
    <r>
      <rPr>
        <u/>
        <sz val="11"/>
        <rFont val="Times New Roman"/>
        <family val="1"/>
      </rPr>
      <t>Privado:</t>
    </r>
    <r>
      <rPr>
        <sz val="11"/>
        <rFont val="Times New Roman"/>
        <family val="1"/>
      </rPr>
      <t xml:space="preserve"> Ajustes metodologías enfoque género, discriminación laboral, masculinidades, trabajo de cuidar, talento humano y cultura libre de sexismo para sector privado. Bullets evento WEPs ONUMujeres. </t>
    </r>
    <r>
      <rPr>
        <u/>
        <sz val="11"/>
        <rFont val="Times New Roman"/>
        <family val="1"/>
      </rPr>
      <t>Educación:</t>
    </r>
    <r>
      <rPr>
        <sz val="11"/>
        <rFont val="Times New Roman"/>
        <family val="1"/>
      </rPr>
      <t xml:space="preserve"> Sensibilización incorporación enfoque género en procesos educativos a S.Amb. Bullets educación y género eventos U.Distrital, evaluación ponencias IDEP. Metodología sector seguridad fortalecimiento acciones PPMyEG. </t>
    </r>
    <r>
      <rPr>
        <u/>
        <sz val="11"/>
        <rFont val="Times New Roman"/>
        <family val="1"/>
      </rPr>
      <t>Trabajo:</t>
    </r>
    <r>
      <rPr>
        <sz val="11"/>
        <rFont val="Times New Roman"/>
        <family val="1"/>
      </rPr>
      <t xml:space="preserve"> Metodología enfoque género e intermediación laboral; bullets evento lanzamiento manual sector transporte; avance guía proceso disciplinario con enf.género. </t>
    </r>
    <r>
      <rPr>
        <u/>
        <sz val="11"/>
        <rFont val="Times New Roman"/>
        <family val="1"/>
      </rPr>
      <t>Salud:</t>
    </r>
    <r>
      <rPr>
        <sz val="11"/>
        <rFont val="Times New Roman"/>
        <family val="1"/>
      </rPr>
      <t xml:space="preserve"> Bullets evento desafíos educación sexual en instituciones educativas. Ajuste metodología D.Sexuales. Sensibilizaciones: 4 aborto a IDIPRON, SDIS, JAL Chapinero, 1 D.Salud a IDRD.</t>
    </r>
  </si>
  <si>
    <r>
      <t>DEE:</t>
    </r>
    <r>
      <rPr>
        <sz val="11"/>
        <rFont val="Times New Roman"/>
        <family val="1"/>
      </rPr>
      <t xml:space="preserve"> Ajustes documento, portafolio y anexos estrategia universidades. Articulación interna, S.Educ, MinEduc, U.Distrital, Mesa Universidades. Documento estrategia colegios. </t>
    </r>
    <r>
      <rPr>
        <u/>
        <sz val="11"/>
        <rFont val="Times New Roman"/>
        <family val="1"/>
      </rPr>
      <t>SP-DEE</t>
    </r>
    <r>
      <rPr>
        <sz val="11"/>
        <rFont val="Times New Roman"/>
        <family val="1"/>
      </rPr>
      <t xml:space="preserve">: Articulación U.Corpas y UNAL. </t>
    </r>
    <r>
      <rPr>
        <u/>
        <sz val="11"/>
        <rFont val="Times New Roman"/>
        <family val="1"/>
      </rPr>
      <t>Paz:</t>
    </r>
    <r>
      <rPr>
        <sz val="11"/>
        <rFont val="Times New Roman"/>
        <family val="1"/>
      </rPr>
      <t xml:space="preserve"> Articulación intersectorial: territorios PDET, mesas enfoque diferencial, memoria, reincorporación, pueblos indígenas, ruta protección lideresas, Consejo Paz, comité justicia transicional, seguimiento Acuerdo Paz, seguimiento PAD, PP Paz. Articulación pruebas ICFES y Saber reincorporadas. </t>
    </r>
    <r>
      <rPr>
        <u/>
        <sz val="11"/>
        <rFont val="Times New Roman"/>
        <family val="1"/>
      </rPr>
      <t>PyR:</t>
    </r>
    <r>
      <rPr>
        <sz val="11"/>
        <rFont val="Times New Roman"/>
        <family val="1"/>
      </rPr>
      <t xml:space="preserve"> Apoyo proceso eleccionario CCM. Articulación normatividad participación y movilización social, estrategia 50/50, planes gestión Caja Viv. </t>
    </r>
    <r>
      <rPr>
        <u/>
        <sz val="11"/>
        <rFont val="Times New Roman"/>
        <family val="1"/>
      </rPr>
      <t>PyR-DEE-DCLS-PC-TID</t>
    </r>
    <r>
      <rPr>
        <sz val="11"/>
        <rFont val="Times New Roman"/>
        <family val="1"/>
      </rPr>
      <t xml:space="preserve">: Convocatoria y apoyo asambleas eleccionarias 5 derechos, 5 diversidades, 4 localidades. </t>
    </r>
    <r>
      <rPr>
        <u/>
        <sz val="11"/>
        <rFont val="Times New Roman"/>
        <family val="1"/>
      </rPr>
      <t>TID:</t>
    </r>
    <r>
      <rPr>
        <sz val="11"/>
        <rFont val="Times New Roman"/>
        <family val="1"/>
      </rPr>
      <t xml:space="preserve"> Manual buenas prácticas sector transporte, orientaciones proyectos empleo y generación ingresos mujeres; articulación S.D.Econ, IDT, La Rolita; lineamientos adecuación institucional personas lactantes. </t>
    </r>
    <r>
      <rPr>
        <u/>
        <sz val="11"/>
        <rFont val="Times New Roman"/>
        <family val="1"/>
      </rPr>
      <t>SP</t>
    </r>
    <r>
      <rPr>
        <sz val="11"/>
        <rFont val="Times New Roman"/>
        <family val="1"/>
      </rPr>
      <t xml:space="preserve">: Avances documento barreras acceso salud. Articulación intersectorial: IVE, salud mental, prevención maternidades tempranas, lactancia materna, estrategia aborto. </t>
    </r>
    <r>
      <rPr>
        <u/>
        <sz val="11"/>
        <rFont val="Times New Roman"/>
        <family val="1"/>
      </rPr>
      <t>DCLS:</t>
    </r>
    <r>
      <rPr>
        <sz val="11"/>
        <rFont val="Times New Roman"/>
        <family val="1"/>
      </rPr>
      <t xml:space="preserve"> Participación estrategia contra discriminación laboral. Propuesta análisis mujeres en cultura escrita. Articulación intersectorial: SOFA, Smartfilms, mesa cultura ciudadana. </t>
    </r>
    <r>
      <rPr>
        <u/>
        <sz val="11"/>
        <rFont val="Times New Roman"/>
        <family val="1"/>
      </rPr>
      <t>DCLS-PRIV:</t>
    </r>
    <r>
      <rPr>
        <sz val="11"/>
        <rFont val="Times New Roman"/>
        <family val="1"/>
      </rPr>
      <t xml:space="preserve"> Ajustes manual comunicación sector privado </t>
    </r>
    <r>
      <rPr>
        <u/>
        <sz val="11"/>
        <rFont val="Times New Roman"/>
        <family val="1"/>
      </rPr>
      <t>Hábitat:</t>
    </r>
    <r>
      <rPr>
        <sz val="11"/>
        <rFont val="Times New Roman"/>
        <family val="1"/>
      </rPr>
      <t xml:space="preserve"> Planes maestros e instrumentos reglamentarios POT. Articulación intersectorial: SDHáb, UAESP, Caja Vivienda, Empresa Renovación Urbana, SDPlan, observatorio espacio público, asentamientos humanos, Sistema Cuidado. </t>
    </r>
    <r>
      <rPr>
        <u/>
        <sz val="11"/>
        <rFont val="Times New Roman"/>
        <family val="1"/>
      </rPr>
      <t>PRIV:</t>
    </r>
    <r>
      <rPr>
        <sz val="11"/>
        <rFont val="Times New Roman"/>
        <family val="1"/>
      </rPr>
      <t xml:space="preserve"> Ajustes documento, autodiagnóstico, portafolio y anexos privados. Criterios reconocimiento Sello privado. Articulación con 27 empresas. 8 empresas firmantes pacto igualdad de género (A.Francesa, Metro L1, Proing, Cemex, Terpel, Fidupopular, EY, Texmoda). Articulación grupo Género, Empresa y DDHH. TID-PRIV: Articulación equipos empleo y sello de género.  </t>
    </r>
    <r>
      <rPr>
        <u/>
        <sz val="11"/>
        <rFont val="Times New Roman"/>
        <family val="1"/>
      </rPr>
      <t>7D</t>
    </r>
    <r>
      <rPr>
        <sz val="11"/>
        <rFont val="Times New Roman"/>
        <family val="1"/>
      </rPr>
      <t>: Ajustes PIOEG. Aportes productos PPASP.</t>
    </r>
  </si>
  <si>
    <r>
      <t>DEE-PRIV</t>
    </r>
    <r>
      <rPr>
        <sz val="11"/>
        <rFont val="Times New Roman"/>
        <family val="1"/>
      </rPr>
      <t xml:space="preserve">: Avance 2 estrategias transversalización: universidades y sector privado. </t>
    </r>
    <r>
      <rPr>
        <u/>
        <sz val="11"/>
        <rFont val="Times New Roman"/>
        <family val="1"/>
      </rPr>
      <t>Paz:</t>
    </r>
    <r>
      <rPr>
        <sz val="11"/>
        <rFont val="Times New Roman"/>
        <family val="1"/>
      </rPr>
      <t xml:space="preserve"> Articulación interna e intersectorial temas paz; finalización 2º curso paz y reconciliación; 2 sesiones proceso memorias y trayectorias políticas lideresas; seguimiento Acuerdo Paz; articulación pruebas Saber mujeres reincorporadas. Propuesta día DDHH. </t>
    </r>
    <r>
      <rPr>
        <u/>
        <sz val="11"/>
        <rFont val="Times New Roman"/>
        <family val="1"/>
      </rPr>
      <t>Participación:</t>
    </r>
    <r>
      <rPr>
        <sz val="11"/>
        <rFont val="Times New Roman"/>
        <family val="1"/>
      </rPr>
      <t xml:space="preserve"> Apoyo CCM: convocatoria, asambleas eleccionarias 5 derechos, 3 diversidades y 4 localidades; articulación temas participación. </t>
    </r>
    <r>
      <rPr>
        <u/>
        <sz val="11"/>
        <rFont val="Times New Roman"/>
        <family val="1"/>
      </rPr>
      <t>Trabajo:</t>
    </r>
    <r>
      <rPr>
        <sz val="11"/>
        <rFont val="Times New Roman"/>
        <family val="1"/>
      </rPr>
      <t xml:space="preserve"> Documento buenas prácticas sector transporte; articulación temas trabajo y generación ingresos. Documento de sentido 8M y conmemoración 22Julio. </t>
    </r>
    <r>
      <rPr>
        <u/>
        <sz val="11"/>
        <rFont val="Times New Roman"/>
        <family val="1"/>
      </rPr>
      <t>Salud:</t>
    </r>
    <r>
      <rPr>
        <sz val="11"/>
        <rFont val="Times New Roman"/>
        <family val="1"/>
      </rPr>
      <t xml:space="preserve"> Articulación intersectorial: IVE, parto humanizado, prevención maternidades tempranas, lactancia materna, salud mental y DSDR. Conmemoraciones 28M y 28 Sep. </t>
    </r>
    <r>
      <rPr>
        <u/>
        <sz val="11"/>
        <rFont val="Times New Roman"/>
        <family val="1"/>
      </rPr>
      <t>Educación:</t>
    </r>
    <r>
      <rPr>
        <sz val="11"/>
        <rFont val="Times New Roman"/>
        <family val="1"/>
      </rPr>
      <t xml:space="preserve"> Articulación interna e intersectorial estrategia universidades. 2 laboratorios sociales universidades. Conmemoración 21Junio. </t>
    </r>
    <r>
      <rPr>
        <u/>
        <sz val="11"/>
        <rFont val="Times New Roman"/>
        <family val="1"/>
      </rPr>
      <t>SP-DEE</t>
    </r>
    <r>
      <rPr>
        <sz val="11"/>
        <rFont val="Times New Roman"/>
        <family val="1"/>
      </rPr>
      <t xml:space="preserve">: Articulación universidad JN Corpas y UNAL. </t>
    </r>
    <r>
      <rPr>
        <u/>
        <sz val="11"/>
        <rFont val="Times New Roman"/>
        <family val="1"/>
      </rPr>
      <t>Cultura:</t>
    </r>
    <r>
      <rPr>
        <sz val="11"/>
        <rFont val="Times New Roman"/>
        <family val="1"/>
      </rPr>
      <t xml:space="preserve"> Articulación cultura ciudadana, SOFA y Smartfilms. </t>
    </r>
    <r>
      <rPr>
        <u/>
        <sz val="11"/>
        <rFont val="Times New Roman"/>
        <family val="1"/>
      </rPr>
      <t>DCLS-PRIV</t>
    </r>
    <r>
      <rPr>
        <sz val="11"/>
        <rFont val="Times New Roman"/>
        <family val="1"/>
      </rPr>
      <t xml:space="preserve">: Avances manual comunicación privados. </t>
    </r>
    <r>
      <rPr>
        <u/>
        <sz val="11"/>
        <rFont val="Times New Roman"/>
        <family val="1"/>
      </rPr>
      <t>Hábitat:</t>
    </r>
    <r>
      <rPr>
        <sz val="11"/>
        <rFont val="Times New Roman"/>
        <family val="1"/>
      </rPr>
      <t xml:space="preserve"> Articulación intersectorial: reglamentación POT, SDHáb, S. Plan, UAESP, Empresa Renovación Urbana, Plan movilidad sostenible. </t>
    </r>
    <r>
      <rPr>
        <u/>
        <sz val="11"/>
        <rFont val="Times New Roman"/>
        <family val="1"/>
      </rPr>
      <t>Privado:</t>
    </r>
    <r>
      <rPr>
        <sz val="11"/>
        <rFont val="Times New Roman"/>
        <family val="1"/>
      </rPr>
      <t xml:space="preserve"> Articulación Alianzas Estratégicas y 27 empresas privadas. Proceso transversalización 8 empresas. </t>
    </r>
    <r>
      <rPr>
        <u/>
        <sz val="11"/>
        <rFont val="Times New Roman"/>
        <family val="1"/>
      </rPr>
      <t>TID-PRIV-PyR</t>
    </r>
    <r>
      <rPr>
        <sz val="11"/>
        <rFont val="Times New Roman"/>
        <family val="1"/>
      </rPr>
      <t xml:space="preserve">: Articulación equipo empleo y sello de género. 8M: bullets, documentos y ponencias eventos conmemoración. </t>
    </r>
    <r>
      <rPr>
        <u/>
        <sz val="11"/>
        <rFont val="Times New Roman"/>
        <family val="1"/>
      </rPr>
      <t>7D</t>
    </r>
    <r>
      <rPr>
        <sz val="11"/>
        <rFont val="Times New Roman"/>
        <family val="1"/>
      </rPr>
      <t>: Ajustes PIOEG. Avances metodologías sensibilización sectores. Propuesta fortalecimiento CCM; ajustes metodologías 7 derechos. Avances sensibilización derechos cultura, salud, trabajo, paz, educación y hábitat con talento humano SDMujer y ciudadanía</t>
    </r>
  </si>
  <si>
    <t>De enero a octubre se emitieron 20 conceptos técnicos y/o recomendaciones en el ciclo de formulación de políticas públicas distritales y 2 conceptos de aprobación de políticas públicas por Decreto: Discapacidad, Servicios Públicos; se realizaron  34 reportes de seguimiento de políticas públicas distritales de: 3 de Adultez, 3 de Familias, 3 Fenómeno de Habitabilidad en Calle, 3 de Transparencia Integridad y no Tolerancia con la Corrupción, 4 de Servicio a la Ciudadanía, 3 de Juventud, 3 Política Pública LGBTI, 4 de Economía Cultural, 2 de Ruralidad, 2 Lucha contra la trata de personas, 1 Seguridad Alimentaria,  2 de Derechos Humanos y 1 Envejecimiento y vejez; y se elaboraron 4  informes: Informe de Balance Social de la Política Pública de Familias, Informe anual del Sistema de Monitoreo de las Condiciones de Vida de la Infancia y la Adolescencia de Bogotá D.C., Informe de gestión de  Política Pública para las Familias y el Informe Cualitativo de la Política Pública de Fenómeno de Habitabilidad en Calle. Se brindó acompañamiento a la formulación de productos para 19 Política Públicas: Acción comunal, Discapacidad, Lectura, escritura y oralidad; Deporte, recreación, actividad física y escenarios, el Programa de Agricultura Urbana y Periurbana, Movilidad motorizada, Niños, Niñas y Adolescentes, Servicios Públicos, Paz, Cambio Climático, Bogotá Territorio TIC, Peatón, Gestión Integral del Hábitat, Lucha Contra la Trata de Personas, Producción y consumo sostenible, Ruralidad, Educación, Salud Mental y Participación Incidente. Se consolidó concepto de inclusión de enfoque de género en 1 activad con mujeres rurales para la Política Pública de Servicios Públicos. Se realizó la solicitud ajustes la Política Pública de Transparencia y no Tolerancia contra la Corrupción y se diligenció el formato de información para diagnóstico de las Políticas Públicas Étnica</t>
  </si>
  <si>
    <t>De enero a octubre de 2022 se realizaron 117 mesas de trabajo con los 14 sectores responsables de productos del plan de acción de la PPASP como parte del proceso de acompañamiento a la implementación. Se realizaron 63 jornadas de socialización de la PPASP: 21 con el personal de la MEBOG, 3 con Mesa Zesai, 27 con Personas que Realizan Actividades Sexuales Pagadas, 1 con Alcaldía Local de Chapinero, 3 con sector mujeres, 2 en Casa de Todas, 1 con sector Gestión Pública, 1 con Subred Suroccidente 2 con Integración Social, 1 sector salud, 1 Comité de Lucha Contra la Trata de Personas; en el mes de febrero se desarrollaron 10 mesas de trabajo con sectores que solicitaron ajustes en la PPASP, para la incorporación de las observaciones realizadas por el comité técnico del CONPES DC; y en el mes de marzo se radicó ante Secretaría Distrital de Planeación la última versión de los documentos solicitados para la actualización del Plan de Acción de esta Política y en el mes de abril se tuvo la aprobación de la actualización del Documento CONPES DC N°11 y la matriz de plan de acción con la publicación en el sitio web de la Secretaría Distrital de Planeación</t>
  </si>
  <si>
    <t>De enero a octubre de 2022 se realizaron 43 jornadas de socialización la PPMyEG: 3 jornadas con candidatas al proceso eleccionario del Consejo Consultivo de Mujeres, 6 con Secretaría Distrital de Integración Social, 1 con Departamento Administrativo del Servicio Civil, 4 con dependencias internas de la Secretaría Distrital de la Mujer, 18 en COLMYG: 2 Ciudad Bolívar, Usaquén, Chapinero, Barrios Unidos, Suba, Rafael Uribe,  Tunjuelito, 2 en Santa Fé, Engativá, 2 Teusaquillo, Bosa, San Cristóbal, Kennedy, Antonio Nariño y Fontibón; 1 con Sector Desarrollo Económico, 1 con Secretaría Distrital del Hábitat, 1 con Concejo de Bogotá, 1 con Caja de Vivienda Popular, 1 con el Consejo Consultivo de Mujeres, 1 con entidades del COLMYG de Usme, 1 con la Empresa de Renovación Urbana, 1 con Bomberos y 1 con la Mesa Local de Mujeres de Puente Aranda, 1 con mujeres palenqueras y 1 con sector Mujeres. Se desarrollaron 57 mesas técnicas de implementación de la PPMYEG con los siguientes sectores: 2 con Salud, 2 Desarrollo Económico, 3 con Movilidad, educación, 2 Gestión Pública, 2 Gestión Jurídica, 2 con Gobierno, 2 Hacienda, 2 Planeación, Ambiente, 5 con Hábitat, Seguridad, 4 Integración Social, 2 Cultura, 7 con el sector Mujeres, 1 Alta Consejería para las Víctimas, la Paz y la Reconciliación, 2 Secretaría Distrital de Gobierno, 1 con IDIPRON, 4 con IPES, 2 con Secretaría Distrital de Desarrollo Económico, 2 con el Instituto Distrital de Turismo, 2 con Secretaría Jurídica Distrital, 2 con DASC, 1 con IDRD, 1 con la Orquesta Filarmónica de Bogotá y 1 con Instituto de Bienestar Animal. Se elaboró 1 concepto técnico para incorporación de los enfoques de derechos de las mujeres, de género y diferencial en los productos 5.1.1 y 5.1.2 de la PPMyEG, responsabilidad del Instituto Distrital de Turismo</t>
  </si>
  <si>
    <t>De enero a octubre se realizaron 43 jornadas de socialización de la PPMyEG con las candidatas al proceso eleccionario del CCM y funcionarios y funcionarias de 6 sectores y entidades de la administracion Distrital, así como 63 jornadas se socialización de la PPASP con personas que realizan ASP, personal de la MEBOG y entidades del Distrito; igualmente se desarrollaron 117 mesas de trabajo para el acompañamiento técnico a la implementación de la PPASP y 57 mesas para la implementación de la PPMyEG con sectores responsables de productos. Se desarrollaron 10 mesas de trabajo con sectores que solicitaron ajustes a productos de la PPASP y se logró la actualización del plan de acción de la PPASP con la Publicación oficial en el sitio web de la Secretaría de Planeación.  Se brindó acompañamiento a la formulación de productos en 19 políticas públicas distritales y se dio respuesta a 34 solicitudes de seguimiento de políticas públicas distritales en las que la entidad tiene responsabilidad</t>
  </si>
  <si>
    <t>En el seguimiento de los planes de acción de la PPMyEG se realizaron retroalimentaciones a todos los reportes del primer y segundo trimestre y en proceso las retroalimentaciones del tercer trimestre y actualización de la matriz de consolidación y elaboración de informes de política. 
Se realizó actualización del documento Balance de la implementación de la PPMyEG: PIOEG con corte a diciembre de 2021 a remitirse al CDPS y al Concejo de Bogotá. Se realizó revisión, análisis y consolidación del reporte de logros de transversalización de género a corte del 31 de dic 2021, así como informe final vigencia 2021, se acompañó técnicamente la concertación de los logros de transversalización de género 2022 y el seguimiento a corte de septiembre.
Se retroalimentó el reporte de plan de acción IV Trimestre 2021 de la PPMyEG, se consolidaron las matrices de plan de acción y se realizó informe de la política. 
De enero a octubre de 2022 se realizaron 43 jornadas de socialización la PPMyEG: 3 jornadas con candidatas al proceso eleccionario del Consejo Consultivo de Mujeres, 6 con Secretaría Distrital de Integración Social, 1 con Departamento Administrativo del Servicio Civil, 4 con dependencias internas de la Secretaría Distrital de la Mujer, 18 en COLMYG: 2 Ciudad Bolívar, Usaquén, Chapinero, Barrios Unidos, Suba, Rafael Uribe,  Tunjuelito, 2 en Santa Fé, Engativá, 2 Teusaquillo, Bosa, San Cristóbal, Kennedy, Antonio Nariño y Fontibón; 1 con Sector Desarrollo Económico, 1 con Secretaría Distrital del Hábitat, 1 con Concejo de Bogotá, 1 con Caja de Vivienda Popular, 1 con el Consejo Consultivo de Mujeres, 1 con entidades del COLMYG de Usme, 1 con la Empresa de Renovación Urbana, 1 con Bomberos y 1 con la Mesa Local de Mujeres de Puente Aranda, 1 con mujeres palenqueras y 1 con sector Mujeres. Se desarrollaron 57 mesas técnicas de implementación de la PPMYEG con los siguientes sectores: 2 con Salud, 2 Desarrollo Económico, 3 con Movilidad, educación, 2 Gestión Pública, 2 Gestión Jurídica, 2 con Gobierno, 2 Hacienda, 2 Planeación, Ambiente, 5 con Hábitat, Seguridad, 4 Integración Social, 2 Cultura, 7 con el sector Mujeres, 1 Alta Consejería para las Víctimas, la Paz y la Reconciliación, 2 Secretaría Distrital de Gobierno, 1 con IDIPRON, 4 con IPES, 2 con Secretaría Distrital de Desarrollo Económico, 2 con el Instituto Distrital de Turismo, 2 con Secretaría Jurídica Distrital, 2 con DASC, 1 con IDRD, 1 con la Orquesta Filarmónica de Bogotá y 1 con Instituto de Bienestar Animal. Se elaboró 1 concepto técnico para incorporación de los enfoques de derechos de las mujeres, de género y diferencial en los productos 5.1.1 y 5.1.2 de la PPMyEG, responsabilidad del Instituto Distrital de Turismo</t>
  </si>
  <si>
    <t>Elaboración y envío de la propuesta de Logros de Transversalización 2022 a los 15 sectores de la Administración Distrital. Reuniones semanales y espacios de fortalecimiento de capacidades al equipo de asistencia técnica para la transversalización del enfoque de género. Se finalizó de la propuesta de adecuación de ETG y PIOEG 2022.Se envió la propuesta de adecuación de ETG y PIOEG 2022 a los 15 sectores. Se aprueba la matriz de concertación vigencia 2022, de los sectores de GOB, GEP,CUL, MOV y SAL. Se acompaña el proceso de concertación acciones PIOEG y ETG 2022 de los 15 sectores. SAL DT Subredsur. Sen SubRedSur. TPIEG. CT Ley 229/21 Comité Intersectorial. 
MOV DT Oper Dtal Transporte CT Política de género Plan movilidad Ficha 8M. Mod. DTO 495/19. PMR-IDU modi DTO 495 Cons de la Bicicleta. Sen Gerencia Bici y taxis Metro Línea 2 IDU y UMV. Movilidad y género AVANTIA. RUA .PPMyEG Regiotram Norte. Estereotipos cultura libre de sexismo Cons de la Bicicleta Bull AVANTIA Sen lideresas moteras Btá Sen taxi Express. Sen Transmilenio. CTTransmilenio S.A Sen OAP Sens rutas Transmilenio, TPIEG, lenguaje Incluyente Bullet mujeres BID
JUR CT Circular abordaje disciplinario. Circular lineamiento lenguaje incluyente. Resol. 114/21 mesa de mujeres y equidad de género. Sen lenguaje incluyente textos jurídicos Sen transversalización 
PLA CT bulle y folleto Res 2210/21. Metod UTL de la SDP bull TPIEG taller Res 2210 IDRD
GOB CT DTO 563 /15 Sen Lenguaje Incluyente. Goles en Paz 2.0 TPIEG ficha goles en paz 2.0 Sen Lenguaje Incluyente Alc Kennedy CT Pacto car 7 CT Boletín DADEP
EDU CT Mesa violencias en Uni. Protocolos de atención CDCE 2022 Mesa Prevención de Violencia Edu. Superior Protocolo atención SRPA. Bull Género y Diversidad Sexual Estrategia violencias ámbito laboral CT Comité Dtal Convivencia Escolar Conve 914 Edu Flexible Bull Col Menorah Sen Transversalización SENA DT Semana de la Bic Sens IED Inst Téc Internacional Mesa VBG, comité dtal de convivencia CT Protocolo paternidad y/o maternidad tempranas
HAB plan de acción mesa SDHT sen Comunicación no sexista CT Instru socio- ocupacional SDDE PP de Ruralidad PP Servicios Públicos mujeres rurales Ruta de Formación y Empleabilidad Bull Muj Recicladoras UAESP, DED y SIDICU. Taller Transvers PREVEC – UAESP Sens Hablemos de Género – Nociones Básicas CVP Sens Indicadores con Enfoque de Género CVP 
CUL CT PMR SDH Sen SCRD. Resol 2210/21 IDRD. Declaratoria Uso Bici DT Protocolo VBG Sen OFB IDARTES IDPC FUGA SRD comuni libre de sexismo SCRD IDARTES SenOFB. IDPC. Canal Capital IDARTES CT Estado del arte Antidiscriminación Sens Cultura Libre de Sexismo Transversalización Indicadores IDPC Bull Declaratoria uso bici 
MUJ Sen ETG Comité téc mesa SOFIA plan de acción 2022. ETG y Sello de Igualdad SEG DT Encuesta UAECOB Sens ETG CCM. socialización de la ETG al DNP 
DEE Sen IPES AMB GUIPA SDA. IDIGER. Bull acción climática. Sen Manzana del cuidado CT publicaciones IDT 
GEP Sen Ambientes Laborales DASCD Reglamento opera DASCD Sen Red Cade DT registros inf Sen lenguaje incluyente ruta acoso sexual y laboral DNP presentación ETG MIPG 
SEG Sen C4 Línea 123 Bomberos TPIEG Encuesta Casa Libertad CT Protocolo futboll Ficha Casa Libertad Sen Cárcel Distal produc PPMyEG Sen Casa Libertad CT Casa Libertad. Mesa de Seguridad y futbol
INT comité operativo flias. JUR Sen derecho al Hábitat y Vivienda Digna TPIEG Bull Flias de Bogotá DT PP primera infancia y adolescencia Derecho a la Salud plena Interrupción Voluntaria del Embarazo IDIPRON SDIS Sens comunicación libre de sexismo Mesa comunicaciones CODFA
HAC DTJornada Educ Tributaria CT Boletines enfoque de género Sen TPIEG comunicación UAECD DT caracterización muj loteras. Sens cultura libre de sexismo FONCEP. Capacitación fiscal
AMB Sen JBB IDPYBA.Mujer y ambiente módulo muj y ambiente Escuelas de campo Sen muj y ambiente cuidadoras de humedales Bullet cambio climatico Hablemos de género muj recicladoras
INT SAL salud mental CODFA Capac PP fam Sen derecho salud plena IVE 
SAL comité Intersectorial Dtal de salud Bull salud mental y saludSyR. Piezas lactancia materna Plan de acción comité de lactancia y comité intersectorial de salud. Sens Sororidad Comunicación no sexista</t>
  </si>
  <si>
    <t xml:space="preserve">Ajustes documento, portafolio y anexos técnicos estrategia transversalización en universidades. Articulación interna DDDP, DEVAJ, Territorialización, Comunicaciones y OMEG para implementar estrategia universidades.Articulación universidades JN Corpas, UNAL, FUCS, Distrital, Pedagógica, Andes, Militar, Politécnico, S.Educ., MinEducación, Mesa Universidades, Colegio Técnico Internacional.2 laboratorios sociales.
Ajustes documento estrategia sector privado, autodiagnóstico empresas, portafolio, criterios sello igualdad privados  y caja herramientas metodológica. Articulación con Alianzas Estratégicas y 28 empresas para presentación estrategia transversalización. Articulación Sello Género para privados. Ciclo sensibilizaciones: Alianza Francesa (7), Proing (4), Metro L1 (4), Fidupopular (1). 2 sesiones juegos a la mediateca en CIOM Tunjuelito y 2 sesiones ciclo género y francofonía - Alianza Francesa. </t>
  </si>
  <si>
    <t xml:space="preserve">Estructura metodologías y temas estratégicos sectoriales. Diseño formulario identificación temas clave por sector para equipo transversalizacón. Concertación temas clave para metodologías sectoriales con DDDP. Avances diseño 5 metodologías temas clave sectoriales. ABC derechos y ABC de género. Implementación metodologías:1 taller intervenciones urbanas con enf.género a ERU. </t>
  </si>
  <si>
    <t xml:space="preserve">Concertación proceso sensibilización CCM con equipo Subsecretaría; propuesta fortalecimiento CCM y avance ajustes metodologías 7 derechos.Socialización POT al CCM. Mesa trabajo y avance metodología incidencia derecho educación CCM.
Concertación CIOM Santa Fe para realizar sensibilización a ciudadanía. Implementación de 6 talleres de sensibilización sobre derechos a: una cultura libre de sexismo, salud plena, trabajo en condiciones de igualdad y dignidad, paz y convivencia, participación y representación y hábitat y vivienda digna, con ciudadanía. 1 taller DSDR a ciudadanía Candelaria. 1 sensibilización menopausia CIOM Teusaquillo. 1 sensibilización comunicación no sexista CLIP Kennedy. 1 conversatorio ODS 5 en Fund. Univ. Ciencias de Salud. Implementación tercer curso paz territorial a mujeres en reincorporación. 3 sesiones narrativas biográficas lideresas procesos paz.1 sensibilización derechos mujeres U.Corpas. Exposición bordando derechos de las mujeres en SOFA. </t>
  </si>
  <si>
    <t>Se trabajó el primer aparte del informe de asistencia técnica que hace referencia a la caracterización de los 15 sectores de la Administración Distrital.  Se adelantó el primer capítulo del informe de Asistencia Técnica correspondiente a los meses de febrero y marzo 2022.Se reportó el avance del inf. de Asistencia técnica de los meses de abril y mayo de los 15 sectores de la administración Distrital.Se reportó el avance del inf. de Asistencia técnica del mes de junio de los 15 sectores de la administración Distrital y la Caracterización de los 15 sectores en el nuevo formato. Se reportó el avance del inf. de Asistencia técnica del mes de julio de los 15 sectores.Se reportó el avance del informe de Asistencia técnica para la transversalización del enfoque de género del mes de agosto de cada uno de los 15 sectores de la Administración Distrital. Se reportó el avance del inf. de Asistencia técnica del mes de sep de los 14 sectores. Se reportó el avance del informe de Asistencia técnica del mes de octubre de los 15 sectores.</t>
  </si>
  <si>
    <t xml:space="preserve">Por agenda de la señora alcaldesa no se llevo a cabo la primera sesión de  la secretaría técnica de la CIM en el mes de abril como se tenia programada, se llevará a cabo en el mes de mayo. Se realizó la primera sesión de la Comisión Intersectorial de Mujeres- CIM, con el siguiente orden del día i) saludo, ii)Verificación del Quórum, iii) Lanzamiento del Sello de Igualdad de Género Distrital SIGD, iv) Firma memorando de entendimiento ONUMUJERES y Alcaldía Mayor de Bogotá, evento presidido por la señora Alcaldesa Mayor de Bogotá.27/05/2022. Informe de gestión trimestral de la CIM primer trimestre aprobado. Acta de la primera sesión CIM aprobada.  Se realizó la segunda sesión de la Comisión Intersectorial de Mujeres el día 24/08/2022 de manera asincrónica con la octava sesión de la Unidad Técnica de Apoyo – UTA de manera virtual, en la que se trabajaron los siguientes temas:  i) Socialización avances Política Pública de Mujeres y Equidad de Género. ii) Socialización avances Política Pública de Actividades Sexuales Pagadas. iii) Socialización línea base de Política Pública de Mujeres y Equidad de Género.iv) Balance de marcación Trazador Presupuestal de Igualdad de Género. Se aprobó el segundo Informe de gestión trimestral de la CIM. Se aprobó el tercer Informe trimestral de la CIM </t>
  </si>
  <si>
    <t xml:space="preserve">Se envió el plan de acción final de la Unidad Técnica de apoyo – UTA de la Comisión Intersectorial de Mujeres – CIM 2022, a los sectores. Se desarrolló la segunda sesión de la Unidad Técnica de Apoyo de la CIM el día 17 de febrero de 2022, se socializó el plan de acción de la CIM-UTA 2022, se presentaron los avances y alertas sobre la implementación de las políticas Públicas de Mujeres y Equidad de Género y Actividades Sexuales Pagadas, se socializó el cronograma de reuniones sectoriales (avances en la implementación de la PPMYEG), se presentaron los logros de transversalización de género 2022 y se dio a conocer el cronograma de talleres sectoriales.  El acta de la primera UTA 2022, fue aprobada. Se Adelantó la tercera sesión de la UTA el 17 de marzo de 2022, se presentó la Organización primera sesión de la Comisión Intersectorial de Mujeres 2022: Sello de Igualdad de Género Distrital-SIGD, se dio a conocer el balance de la conmemoración 8M y la Circular 007 de 2022, el Informe de entidades sobre la realización de actividades conmemorativas del 8M y el cronograma de socialización de buenas prácticas y se dio a conocer el cronograma del Plan de acción de Políticas Públicas. se realizó seguimiento de plan de acción de la instancia CIM y su Unidad Técnica de Apoyo UTA, en el marco de la cuarta sesión vigencia 2022 de la Unidad Técnica de apoyo de la Comisión Intersectorial de Mujeres, en la que se desarrollaron los siguientes temas: i) Socialización ajustes al Trazador Presupuestal para la Igualdad y la Equidad de Género –TPIEG, ii) Presentación de informes sectoriales de actividades 8M, iii) Socialización del manual para una comunicación libre de sexismo y discriminación para la prevención y eliminación de las violencias contra las mujeres. Se realizó la quinta sesión de la Unidad Técnica de Apoyo – UTA de la Comisión Intersectorial de Mujeres CIM, con los siguientes temas: i) Socialización de buenas prácticas entorno al género Sectores Planeación, Gestión Pública y Ambiente, ii) Conmemoración del Día Internacional de Acción por la Salud de las Mujeres 2022, iii) Organización de la primera sesión de la Comisión Intersectorial de Mujeres, iv) Cronograma final de socialización sectorial de buenas prácticas entornos al enfoque de género 2022. Se realizó la sexta sesión de la Unidad Técnica de Apoyo – UTA de la Comisión Intersectorial de Mujeres CIM en la que se socializaron las buenas prácticas entorno al género por parte de los Sectores de Integración Social y Hábitat. Socialización declaratoria de uso de la bicicleta con enfoque de género a cargo del Instituto Distrital de Patrimonio Cultural – IDPC y la presentación de la Conmemoración del día Internacional de la Educación no Sexista (21 de junio). Se realizó la séptima sesión de la Unidad Técnica de Apoyo – UTA de la Comisión Intersectorial de Mujeres CIM en la que se  socializó la línea base de la Política Pública de Mujeres y Equidad de Género – PPMyEG.Se realizó de manera virtual la octava sesión de la Unidad Técnica de Apoyo – UTA de manera asincrónica con la segunda sesión de la Comisión Intersectorial de Mujeres- CIM. En este espacio se trabajaron los siguientes temas: i) Socialización avances Política Pública de Mujeres y Equidad de Género. ii) Socialización avances Política Pública de Actividades Sexuales Pagadas. iii) Socialización línea base de Política Pública de Mujeres y Equidad de Género. iv) Balance de marcación Trazador Presupuestal de Igualdad de Género. Se realizó de manera virtual la novena sesión de la Unidad Técnica de Apoyo – UTA. Se trabajaron los siguientes temas: Presentación propuesta de modificación del plan de acción de la Comisión Intersectorial de Mujeres y su Unidad Técnica de Apoyo vigencia 2022. Socialización de buenas prácticas entorno al enfoque de género sectores Educación (UDFJC): Construcción de política de géneros Secretaría de Educación: Plan educativo de transversalización de la igualdad de género Salud: Socialización del lineamiento en salud para la población trans y avances en el tema de aseguramiento en salud y provisión individual de servicios desde los enfoques de derecho, de género y diferencial.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</si>
</sst>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_-* #,##0.00_-;\-* #,##0.00_-;_-* &quot;-&quot;_-;_-@_-"/>
  </numFmts>
  <fonts count="46"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1"/>
      <color indexed="10"/>
      <name val="Times New Roman"/>
      <family val="1"/>
    </font>
    <font>
      <b/>
      <sz val="9"/>
      <color indexed="8"/>
      <name val="Tahoma"/>
      <family val="2"/>
    </font>
    <font>
      <sz val="9"/>
      <color indexed="8"/>
      <name val="Tahoma"/>
      <family val="2"/>
    </font>
    <font>
      <b/>
      <sz val="10"/>
      <color indexed="8"/>
      <name val="Tahoma"/>
      <family val="2"/>
    </font>
    <font>
      <sz val="10"/>
      <color indexed="8"/>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10"/>
      <color rgb="FF000000"/>
      <name val="Times New Roman"/>
      <family val="1"/>
    </font>
    <font>
      <b/>
      <sz val="18"/>
      <color theme="0" tint="-0.34998626667073579"/>
      <name val="Calibri"/>
      <family val="2"/>
      <scheme val="minor"/>
    </font>
    <font>
      <b/>
      <sz val="11"/>
      <color theme="0" tint="-0.34998626667073579"/>
      <name val="Times New Roman"/>
      <family val="1"/>
    </font>
    <font>
      <u/>
      <sz val="11"/>
      <name val="Times New Roman"/>
      <family val="1"/>
    </font>
    <font>
      <sz val="11"/>
      <name val="Calibri"/>
      <family val="2"/>
    </font>
    <font>
      <b/>
      <sz val="11"/>
      <name val="Calibri"/>
      <family val="2"/>
    </font>
    <font>
      <b/>
      <u/>
      <sz val="11"/>
      <name val="Times New Roman"/>
      <family val="1"/>
    </font>
    <font>
      <sz val="11"/>
      <name val="Calibri"/>
      <family val="2"/>
      <charset val="1"/>
    </font>
  </fonts>
  <fills count="27">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7030A0"/>
        <bgColor indexed="64"/>
      </patternFill>
    </fill>
    <fill>
      <patternFill patternType="solid">
        <fgColor rgb="FFFFFFFF"/>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indexed="64"/>
      </top>
      <bottom/>
      <diagonal/>
    </border>
    <border>
      <left/>
      <right style="medium">
        <color rgb="FF000000"/>
      </right>
      <top/>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34">
    <xf numFmtId="0" fontId="0" fillId="0" borderId="0"/>
    <xf numFmtId="0" fontId="20" fillId="3" borderId="67" applyNumberFormat="0" applyAlignment="0" applyProtection="0"/>
    <xf numFmtId="49" fontId="22" fillId="0" borderId="0" applyFill="0" applyBorder="0" applyProtection="0">
      <alignment horizontal="left" vertical="center"/>
    </xf>
    <xf numFmtId="0" fontId="23" fillId="4" borderId="68" applyNumberFormat="0" applyFont="0" applyFill="0" applyAlignment="0"/>
    <xf numFmtId="0" fontId="23" fillId="4" borderId="69" applyNumberFormat="0" applyFont="0" applyFill="0" applyAlignment="0"/>
    <xf numFmtId="0" fontId="25" fillId="5" borderId="0" applyNumberFormat="0" applyProtection="0">
      <alignment horizontal="left" wrapText="1" indent="4"/>
    </xf>
    <xf numFmtId="0" fontId="26" fillId="5" borderId="0" applyNumberFormat="0" applyProtection="0">
      <alignment horizontal="left" wrapText="1" indent="4"/>
    </xf>
    <xf numFmtId="0" fontId="24"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7"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9"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5" borderId="0" applyNumberFormat="0" applyBorder="0" applyProtection="0">
      <alignment horizontal="left" indent="1"/>
    </xf>
  </cellStyleXfs>
  <cellXfs count="731">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8" fillId="19" borderId="70" xfId="22" applyFont="1" applyFill="1" applyBorder="1" applyAlignment="1">
      <alignment vertical="center" wrapText="1"/>
    </xf>
    <xf numFmtId="0" fontId="8" fillId="19" borderId="71" xfId="22" applyFont="1" applyFill="1" applyBorder="1" applyAlignment="1">
      <alignment vertical="center" wrapText="1"/>
    </xf>
    <xf numFmtId="0" fontId="8" fillId="19" borderId="72" xfId="22" applyFont="1" applyFill="1" applyBorder="1" applyAlignment="1">
      <alignment vertical="center" wrapText="1"/>
    </xf>
    <xf numFmtId="0" fontId="8" fillId="19" borderId="0" xfId="22" applyFont="1" applyFill="1" applyAlignment="1">
      <alignment vertical="center" wrapText="1"/>
    </xf>
    <xf numFmtId="0" fontId="10" fillId="19" borderId="0" xfId="22" applyFont="1" applyFill="1" applyAlignment="1">
      <alignment vertical="center" wrapText="1"/>
    </xf>
    <xf numFmtId="0" fontId="8" fillId="19" borderId="11" xfId="22" applyFont="1" applyFill="1" applyBorder="1" applyAlignment="1">
      <alignment vertical="center" wrapText="1"/>
    </xf>
    <xf numFmtId="0" fontId="7" fillId="19" borderId="11" xfId="22" applyFont="1" applyFill="1" applyBorder="1" applyAlignment="1">
      <alignment vertical="center" wrapText="1"/>
    </xf>
    <xf numFmtId="0" fontId="7" fillId="19" borderId="12" xfId="22" applyFont="1" applyFill="1" applyBorder="1" applyAlignment="1">
      <alignment vertical="center" wrapText="1"/>
    </xf>
    <xf numFmtId="0" fontId="8" fillId="19" borderId="13" xfId="22" applyFont="1" applyFill="1" applyBorder="1" applyAlignment="1">
      <alignment vertical="center" wrapText="1"/>
    </xf>
    <xf numFmtId="0" fontId="7" fillId="19" borderId="0" xfId="22" applyFont="1" applyFill="1" applyAlignment="1">
      <alignment vertical="center" wrapText="1"/>
    </xf>
    <xf numFmtId="0" fontId="7" fillId="19" borderId="14" xfId="22"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19" borderId="13" xfId="22" applyFont="1" applyFill="1" applyBorder="1" applyAlignment="1">
      <alignment horizontal="center" vertical="center" wrapText="1"/>
    </xf>
    <xf numFmtId="0" fontId="8" fillId="19" borderId="76" xfId="22" applyFont="1" applyFill="1" applyBorder="1" applyAlignment="1">
      <alignment horizontal="center" vertical="center" wrapText="1"/>
    </xf>
    <xf numFmtId="0" fontId="11" fillId="19" borderId="0" xfId="22" applyFont="1" applyFill="1" applyAlignment="1">
      <alignment horizontal="center" vertical="center" wrapText="1"/>
    </xf>
    <xf numFmtId="0" fontId="8" fillId="19" borderId="0" xfId="22" applyFont="1" applyFill="1" applyAlignment="1">
      <alignment horizontal="center" vertical="center" wrapText="1"/>
    </xf>
    <xf numFmtId="0" fontId="11" fillId="0" borderId="0" xfId="22" applyFont="1" applyAlignment="1">
      <alignment horizontal="center" vertical="center" wrapText="1"/>
    </xf>
    <xf numFmtId="0" fontId="0" fillId="0" borderId="0" xfId="0" applyAlignment="1">
      <alignment horizontal="center" vertical="center" wrapText="1"/>
    </xf>
    <xf numFmtId="0" fontId="7" fillId="19" borderId="15" xfId="22" applyFont="1" applyFill="1" applyBorder="1" applyAlignment="1">
      <alignment vertical="center" wrapText="1"/>
    </xf>
    <xf numFmtId="0" fontId="7" fillId="19" borderId="16" xfId="22" applyFont="1" applyFill="1" applyBorder="1" applyAlignment="1">
      <alignment vertical="center" wrapText="1"/>
    </xf>
    <xf numFmtId="9" fontId="8" fillId="0" borderId="17" xfId="28" applyFont="1" applyFill="1" applyBorder="1" applyAlignment="1" applyProtection="1">
      <alignment horizontal="center" vertical="center" wrapText="1"/>
    </xf>
    <xf numFmtId="0" fontId="12"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8" fillId="19" borderId="0" xfId="22" applyFont="1" applyFill="1" applyAlignment="1">
      <alignment horizontal="left" vertical="center" wrapText="1"/>
    </xf>
    <xf numFmtId="0" fontId="0" fillId="19" borderId="0" xfId="0" applyFill="1" applyAlignment="1">
      <alignment vertical="center"/>
    </xf>
    <xf numFmtId="0" fontId="7"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7" fillId="0" borderId="18" xfId="22" applyFont="1" applyBorder="1" applyAlignment="1">
      <alignment horizontal="left" vertical="center" wrapText="1"/>
    </xf>
    <xf numFmtId="166" fontId="8" fillId="0" borderId="10" xfId="11" applyFont="1" applyFill="1" applyBorder="1" applyAlignment="1" applyProtection="1">
      <alignment horizontal="center" vertical="center" wrapText="1"/>
    </xf>
    <xf numFmtId="165" fontId="20" fillId="0" borderId="0" xfId="15" applyFont="1" applyAlignment="1">
      <alignment vertical="center"/>
    </xf>
    <xf numFmtId="0" fontId="8" fillId="20" borderId="1"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left" vertical="center" wrapText="1"/>
    </xf>
    <xf numFmtId="0" fontId="8"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8" fillId="9" borderId="19" xfId="28" applyNumberFormat="1" applyFont="1" applyFill="1" applyBorder="1" applyAlignment="1" applyProtection="1">
      <alignment vertical="center" wrapText="1"/>
    </xf>
    <xf numFmtId="165" fontId="31" fillId="0" borderId="0" xfId="15" applyFont="1" applyAlignment="1">
      <alignment vertical="center"/>
    </xf>
    <xf numFmtId="9" fontId="7" fillId="0" borderId="4" xfId="29" applyFont="1" applyFill="1" applyBorder="1" applyAlignment="1" applyProtection="1">
      <alignment horizontal="center" vertical="center" wrapText="1"/>
      <protection locked="0"/>
    </xf>
    <xf numFmtId="9" fontId="8" fillId="0" borderId="20" xfId="22" applyNumberFormat="1" applyFont="1" applyBorder="1" applyAlignment="1">
      <alignment horizontal="center" vertical="center" wrapText="1"/>
    </xf>
    <xf numFmtId="9" fontId="8" fillId="0" borderId="0" xfId="22" applyNumberFormat="1" applyFont="1" applyAlignment="1">
      <alignment vertical="center" wrapText="1"/>
    </xf>
    <xf numFmtId="0" fontId="31" fillId="0" borderId="0" xfId="0" applyFont="1" applyAlignment="1">
      <alignment vertical="center"/>
    </xf>
    <xf numFmtId="0" fontId="8" fillId="9" borderId="1" xfId="22" applyFont="1" applyFill="1" applyBorder="1" applyAlignment="1">
      <alignment horizontal="left" vertical="center" wrapText="1"/>
    </xf>
    <xf numFmtId="9" fontId="7" fillId="9" borderId="1" xfId="28" applyFont="1" applyFill="1" applyBorder="1" applyAlignment="1" applyProtection="1">
      <alignment horizontal="center" vertical="center" wrapText="1"/>
      <protection locked="0"/>
    </xf>
    <xf numFmtId="9" fontId="8" fillId="0" borderId="2" xfId="22" applyNumberFormat="1" applyFont="1" applyBorder="1" applyAlignment="1">
      <alignment horizontal="center" vertical="center" wrapText="1"/>
    </xf>
    <xf numFmtId="0" fontId="8" fillId="0" borderId="1" xfId="22" applyFont="1" applyBorder="1" applyAlignment="1">
      <alignment horizontal="left" vertical="center" wrapText="1"/>
    </xf>
    <xf numFmtId="9" fontId="7" fillId="0" borderId="1" xfId="29" applyFont="1" applyFill="1" applyBorder="1" applyAlignment="1" applyProtection="1">
      <alignment horizontal="center" vertical="center" wrapText="1"/>
      <protection locked="0"/>
    </xf>
    <xf numFmtId="9" fontId="7" fillId="9" borderId="2" xfId="28" applyFont="1" applyFill="1" applyBorder="1" applyAlignment="1" applyProtection="1">
      <alignment horizontal="center" vertical="center" wrapText="1"/>
      <protection locked="0"/>
    </xf>
    <xf numFmtId="9" fontId="7" fillId="9" borderId="19" xfId="28" applyFont="1" applyFill="1" applyBorder="1" applyAlignment="1" applyProtection="1">
      <alignment horizontal="center" vertical="center" wrapText="1"/>
      <protection locked="0"/>
    </xf>
    <xf numFmtId="9" fontId="7" fillId="9" borderId="21" xfId="28" applyFont="1" applyFill="1" applyBorder="1" applyAlignment="1" applyProtection="1">
      <alignment horizontal="center" vertical="center" wrapText="1"/>
      <protection locked="0"/>
    </xf>
    <xf numFmtId="9" fontId="8" fillId="0" borderId="21" xfId="22" applyNumberFormat="1" applyFont="1" applyBorder="1" applyAlignment="1">
      <alignment horizontal="center" vertical="center" wrapText="1"/>
    </xf>
    <xf numFmtId="0" fontId="32" fillId="0" borderId="0" xfId="0" applyFont="1" applyAlignment="1">
      <alignment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8" fillId="9" borderId="10" xfId="0" applyFont="1" applyFill="1" applyBorder="1" applyAlignment="1">
      <alignment horizontal="center" vertical="center" wrapText="1"/>
    </xf>
    <xf numFmtId="0" fontId="34" fillId="9" borderId="1" xfId="0" applyFont="1" applyFill="1" applyBorder="1" applyAlignment="1">
      <alignment horizontal="center" vertical="center"/>
    </xf>
    <xf numFmtId="0" fontId="32" fillId="0" borderId="0" xfId="0" applyFont="1" applyAlignment="1">
      <alignment horizontal="center" vertical="center"/>
    </xf>
    <xf numFmtId="0" fontId="35" fillId="0" borderId="1" xfId="0" applyFont="1" applyBorder="1" applyAlignment="1">
      <alignment vertical="center"/>
    </xf>
    <xf numFmtId="0" fontId="34"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5" fillId="0" borderId="0" xfId="0" applyFont="1" applyAlignment="1">
      <alignment vertical="center"/>
    </xf>
    <xf numFmtId="0" fontId="36" fillId="0" borderId="0" xfId="0" applyFont="1" applyAlignment="1">
      <alignment horizontal="left" vertical="center"/>
    </xf>
    <xf numFmtId="0" fontId="36"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6" fillId="21" borderId="1" xfId="0" applyFont="1" applyFill="1" applyBorder="1" applyAlignment="1">
      <alignment horizontal="center" vertical="center"/>
    </xf>
    <xf numFmtId="0" fontId="36" fillId="0" borderId="1" xfId="0" applyFont="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6" fillId="0" borderId="1" xfId="0" applyFont="1" applyBorder="1" applyAlignment="1">
      <alignment horizontal="center" vertical="center" wrapText="1"/>
    </xf>
    <xf numFmtId="0" fontId="32" fillId="0" borderId="1" xfId="0" applyFont="1" applyBorder="1" applyAlignment="1">
      <alignment vertical="center" wrapText="1"/>
    </xf>
    <xf numFmtId="0" fontId="36" fillId="0" borderId="1" xfId="0" applyFont="1" applyBorder="1" applyAlignment="1">
      <alignment vertical="center" wrapText="1"/>
    </xf>
    <xf numFmtId="0" fontId="7" fillId="19" borderId="1" xfId="0" applyFont="1" applyFill="1" applyBorder="1" applyAlignment="1">
      <alignment horizontal="left" vertical="center" wrapText="1"/>
    </xf>
    <xf numFmtId="0" fontId="36" fillId="0" borderId="10" xfId="0" applyFont="1" applyBorder="1" applyAlignment="1">
      <alignment horizontal="left" vertical="center" wrapText="1"/>
    </xf>
    <xf numFmtId="0" fontId="32" fillId="0" borderId="10" xfId="0" applyFont="1" applyBorder="1" applyAlignment="1">
      <alignment horizontal="left" vertical="center"/>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2" xfId="22" applyFont="1" applyBorder="1" applyAlignment="1">
      <alignment horizontal="center" vertical="center" wrapText="1"/>
    </xf>
    <xf numFmtId="0" fontId="13" fillId="19" borderId="0" xfId="0" applyFont="1" applyFill="1" applyAlignment="1">
      <alignment vertical="center"/>
    </xf>
    <xf numFmtId="0" fontId="13" fillId="19" borderId="0" xfId="0" applyFont="1" applyFill="1" applyAlignment="1">
      <alignment horizontal="center" vertical="center"/>
    </xf>
    <xf numFmtId="49" fontId="8" fillId="9" borderId="10" xfId="0" applyNumberFormat="1" applyFont="1" applyFill="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horizontal="center" vertical="center"/>
    </xf>
    <xf numFmtId="0" fontId="9" fillId="22" borderId="1" xfId="0"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vertical="center" wrapText="1"/>
    </xf>
    <xf numFmtId="0" fontId="9" fillId="22" borderId="1" xfId="0" applyFont="1" applyFill="1" applyBorder="1" applyAlignment="1">
      <alignment horizontal="left" vertical="center"/>
    </xf>
    <xf numFmtId="0" fontId="8" fillId="9" borderId="1" xfId="0" applyFont="1" applyFill="1" applyBorder="1" applyAlignment="1">
      <alignment horizontal="left" vertical="center" wrapText="1"/>
    </xf>
    <xf numFmtId="0" fontId="8" fillId="9" borderId="1" xfId="0" applyFont="1" applyFill="1" applyBorder="1" applyAlignment="1">
      <alignment vertical="center" wrapText="1"/>
    </xf>
    <xf numFmtId="177" fontId="9" fillId="22" borderId="1" xfId="15" applyNumberFormat="1" applyFont="1" applyFill="1" applyBorder="1" applyAlignment="1">
      <alignment horizontal="center" vertical="center"/>
    </xf>
    <xf numFmtId="177" fontId="9" fillId="22" borderId="1" xfId="0" applyNumberFormat="1" applyFont="1" applyFill="1" applyBorder="1" applyAlignment="1">
      <alignment horizontal="center" vertical="center"/>
    </xf>
    <xf numFmtId="0" fontId="8" fillId="20" borderId="23" xfId="22" applyFont="1" applyFill="1" applyBorder="1" applyAlignment="1">
      <alignment horizontal="center" vertical="center" wrapText="1"/>
    </xf>
    <xf numFmtId="0" fontId="8" fillId="20" borderId="24" xfId="22" applyFont="1" applyFill="1" applyBorder="1" applyAlignment="1">
      <alignment horizontal="center" vertical="center" wrapText="1"/>
    </xf>
    <xf numFmtId="0" fontId="8" fillId="20" borderId="25" xfId="22" applyFont="1" applyFill="1" applyBorder="1" applyAlignment="1">
      <alignment horizontal="center" vertical="center" wrapText="1"/>
    </xf>
    <xf numFmtId="9" fontId="8" fillId="0" borderId="10" xfId="28" applyFont="1" applyFill="1" applyBorder="1" applyAlignment="1" applyProtection="1">
      <alignment horizontal="center" vertical="center" wrapText="1"/>
    </xf>
    <xf numFmtId="9" fontId="8" fillId="9" borderId="19" xfId="28" applyFont="1" applyFill="1" applyBorder="1" applyAlignment="1" applyProtection="1">
      <alignment horizontal="center" vertical="center" wrapText="1"/>
    </xf>
    <xf numFmtId="0" fontId="8" fillId="19" borderId="26" xfId="22" applyFont="1" applyFill="1" applyBorder="1" applyAlignment="1">
      <alignment horizontal="center" vertical="center" wrapText="1"/>
    </xf>
    <xf numFmtId="0" fontId="8" fillId="19" borderId="27" xfId="22" applyFont="1" applyFill="1" applyBorder="1" applyAlignment="1">
      <alignment horizontal="center" vertical="center" wrapText="1"/>
    </xf>
    <xf numFmtId="0" fontId="8" fillId="19" borderId="28"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8" fillId="0" borderId="13" xfId="22" applyFont="1" applyBorder="1" applyAlignment="1">
      <alignment vertical="center" wrapText="1"/>
    </xf>
    <xf numFmtId="0" fontId="8" fillId="0" borderId="0" xfId="22" applyFont="1" applyAlignment="1">
      <alignment vertical="center" wrapText="1"/>
    </xf>
    <xf numFmtId="0" fontId="10" fillId="0" borderId="0" xfId="22" applyFont="1" applyAlignment="1">
      <alignment vertical="center" wrapText="1"/>
    </xf>
    <xf numFmtId="0" fontId="7" fillId="0" borderId="0" xfId="22" applyFont="1" applyAlignment="1">
      <alignment vertical="center" wrapText="1"/>
    </xf>
    <xf numFmtId="0" fontId="7" fillId="0" borderId="14" xfId="22" applyFont="1" applyBorder="1" applyAlignment="1">
      <alignment vertical="center" wrapText="1"/>
    </xf>
    <xf numFmtId="173" fontId="20" fillId="0" borderId="1" xfId="10" applyNumberFormat="1" applyFont="1" applyBorder="1" applyAlignment="1">
      <alignment vertical="center"/>
    </xf>
    <xf numFmtId="173" fontId="20" fillId="0" borderId="8" xfId="10" applyNumberFormat="1" applyFont="1" applyBorder="1" applyAlignment="1">
      <alignment vertical="center"/>
    </xf>
    <xf numFmtId="173" fontId="20" fillId="0" borderId="29" xfId="10" applyNumberFormat="1" applyFont="1" applyBorder="1" applyAlignment="1">
      <alignment vertical="center"/>
    </xf>
    <xf numFmtId="173" fontId="20" fillId="0" borderId="19" xfId="10" applyNumberFormat="1" applyFont="1" applyBorder="1" applyAlignment="1">
      <alignment vertical="center"/>
    </xf>
    <xf numFmtId="173" fontId="20" fillId="0" borderId="4" xfId="10" applyNumberFormat="1" applyFont="1" applyBorder="1" applyAlignment="1">
      <alignment vertical="center"/>
    </xf>
    <xf numFmtId="173" fontId="20" fillId="0" borderId="2" xfId="10" applyNumberFormat="1" applyFont="1" applyBorder="1" applyAlignment="1">
      <alignment vertical="center"/>
    </xf>
    <xf numFmtId="173" fontId="20" fillId="0" borderId="30" xfId="10" applyNumberFormat="1" applyFont="1" applyBorder="1" applyAlignment="1">
      <alignment vertical="center"/>
    </xf>
    <xf numFmtId="173" fontId="20" fillId="0" borderId="20" xfId="10"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1" xfId="28" applyFont="1" applyBorder="1" applyAlignment="1">
      <alignment vertical="center"/>
    </xf>
    <xf numFmtId="9" fontId="20" fillId="0" borderId="32"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9" fillId="0" borderId="1" xfId="15" applyNumberFormat="1" applyFont="1" applyFill="1" applyBorder="1" applyAlignment="1">
      <alignment horizontal="center" vertical="center"/>
    </xf>
    <xf numFmtId="0" fontId="13" fillId="23" borderId="1" xfId="0" applyFont="1" applyFill="1" applyBorder="1" applyAlignment="1">
      <alignment horizontal="center" vertical="center"/>
    </xf>
    <xf numFmtId="0" fontId="9" fillId="23" borderId="1" xfId="0" applyFont="1" applyFill="1" applyBorder="1" applyAlignment="1">
      <alignment horizontal="center" vertical="center"/>
    </xf>
    <xf numFmtId="9" fontId="20" fillId="0" borderId="2" xfId="28" applyFont="1" applyBorder="1" applyAlignment="1">
      <alignment vertical="center"/>
    </xf>
    <xf numFmtId="168" fontId="8" fillId="0" borderId="10" xfId="10" applyFont="1" applyFill="1" applyBorder="1" applyAlignment="1" applyProtection="1">
      <alignment horizontal="center" vertical="center" wrapText="1"/>
    </xf>
    <xf numFmtId="0" fontId="7" fillId="0" borderId="18" xfId="22" applyFont="1" applyBorder="1" applyAlignment="1">
      <alignment horizontal="center" vertical="center" wrapText="1"/>
    </xf>
    <xf numFmtId="9" fontId="7" fillId="19" borderId="4" xfId="29" applyFont="1" applyFill="1" applyBorder="1" applyAlignment="1" applyProtection="1">
      <alignment horizontal="center" vertical="center" wrapText="1"/>
      <protection locked="0"/>
    </xf>
    <xf numFmtId="9" fontId="38" fillId="0" borderId="77" xfId="29" applyFont="1" applyFill="1" applyBorder="1" applyAlignment="1" applyProtection="1">
      <alignment horizontal="center" vertical="center" wrapText="1"/>
      <protection locked="0"/>
    </xf>
    <xf numFmtId="178" fontId="20" fillId="0" borderId="18" xfId="12" applyNumberFormat="1" applyFont="1" applyBorder="1" applyAlignment="1">
      <alignment horizontal="center" vertical="center"/>
    </xf>
    <xf numFmtId="0" fontId="32" fillId="0" borderId="1" xfId="0" applyFont="1" applyBorder="1" applyAlignment="1">
      <alignment horizontal="center" vertical="center"/>
    </xf>
    <xf numFmtId="0" fontId="36" fillId="9" borderId="27" xfId="0" applyFont="1" applyFill="1" applyBorder="1" applyAlignment="1">
      <alignment vertical="center"/>
    </xf>
    <xf numFmtId="0" fontId="36" fillId="9" borderId="28" xfId="0" applyFont="1" applyFill="1" applyBorder="1" applyAlignment="1">
      <alignment vertical="center"/>
    </xf>
    <xf numFmtId="0" fontId="36" fillId="9" borderId="0" xfId="0" applyFont="1" applyFill="1" applyAlignment="1">
      <alignment vertical="center"/>
    </xf>
    <xf numFmtId="0" fontId="36" fillId="9" borderId="35" xfId="0" applyFont="1" applyFill="1" applyBorder="1" applyAlignment="1">
      <alignment vertical="center"/>
    </xf>
    <xf numFmtId="0" fontId="36" fillId="9" borderId="3" xfId="0" applyFont="1" applyFill="1" applyBorder="1" applyAlignment="1">
      <alignment vertical="center"/>
    </xf>
    <xf numFmtId="0" fontId="36" fillId="9" borderId="36" xfId="0" applyFont="1" applyFill="1" applyBorder="1" applyAlignment="1">
      <alignment vertical="center"/>
    </xf>
    <xf numFmtId="0" fontId="36" fillId="9" borderId="1" xfId="0" applyFont="1" applyFill="1" applyBorder="1" applyAlignment="1">
      <alignment horizontal="center" vertical="center" wrapText="1"/>
    </xf>
    <xf numFmtId="166" fontId="32" fillId="0" borderId="1" xfId="11" applyFont="1" applyFill="1" applyBorder="1" applyAlignment="1">
      <alignment horizontal="center" vertical="center" wrapText="1"/>
    </xf>
    <xf numFmtId="9" fontId="32" fillId="0" borderId="1" xfId="28" applyFont="1" applyBorder="1" applyAlignment="1">
      <alignment horizontal="center" vertical="center" wrapText="1"/>
    </xf>
    <xf numFmtId="0" fontId="32" fillId="0" borderId="1" xfId="28" applyNumberFormat="1" applyFont="1" applyBorder="1" applyAlignment="1">
      <alignment vertical="center" wrapText="1"/>
    </xf>
    <xf numFmtId="0" fontId="32" fillId="0" borderId="0" xfId="0" applyFont="1" applyAlignment="1">
      <alignment vertical="center" wrapText="1"/>
    </xf>
    <xf numFmtId="9" fontId="32" fillId="0" borderId="1" xfId="28"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7" fillId="0" borderId="0" xfId="0" applyFont="1" applyAlignment="1">
      <alignment vertical="center"/>
    </xf>
    <xf numFmtId="9" fontId="32" fillId="0" borderId="1" xfId="28" applyFont="1" applyBorder="1" applyAlignment="1">
      <alignment vertical="center"/>
    </xf>
    <xf numFmtId="173" fontId="20" fillId="0" borderId="18" xfId="10" applyNumberFormat="1" applyFont="1" applyBorder="1" applyAlignment="1">
      <alignment vertical="center"/>
    </xf>
    <xf numFmtId="173" fontId="20" fillId="0" borderId="10" xfId="10" applyNumberFormat="1" applyFont="1" applyBorder="1" applyAlignment="1">
      <alignment vertical="center"/>
    </xf>
    <xf numFmtId="0" fontId="0" fillId="0" borderId="1" xfId="0" applyBorder="1" applyAlignment="1">
      <alignment vertical="center"/>
    </xf>
    <xf numFmtId="9" fontId="7" fillId="0" borderId="1" xfId="28" applyFont="1" applyBorder="1" applyAlignment="1">
      <alignment vertical="center" wrapText="1"/>
    </xf>
    <xf numFmtId="0" fontId="13" fillId="0" borderId="1" xfId="0" applyFont="1" applyBorder="1" applyAlignment="1">
      <alignment vertical="center" wrapText="1"/>
    </xf>
    <xf numFmtId="173" fontId="20" fillId="0" borderId="5" xfId="10" applyNumberFormat="1" applyFont="1" applyBorder="1" applyAlignment="1">
      <alignment vertical="center"/>
    </xf>
    <xf numFmtId="9" fontId="7" fillId="0" borderId="1" xfId="28" applyFont="1" applyFill="1" applyBorder="1" applyAlignment="1">
      <alignment vertical="center" wrapText="1"/>
    </xf>
    <xf numFmtId="0" fontId="32" fillId="0" borderId="1" xfId="11" applyNumberFormat="1" applyFont="1" applyFill="1" applyBorder="1" applyAlignment="1">
      <alignment horizontal="center" vertical="center" wrapText="1"/>
    </xf>
    <xf numFmtId="9" fontId="8" fillId="0" borderId="0" xfId="22" applyNumberFormat="1" applyFont="1" applyAlignment="1">
      <alignment horizontal="center" vertical="center" wrapText="1"/>
    </xf>
    <xf numFmtId="9" fontId="8" fillId="0" borderId="1" xfId="22" applyNumberFormat="1" applyFont="1" applyBorder="1" applyAlignment="1">
      <alignment horizontal="center" vertical="center" wrapText="1"/>
    </xf>
    <xf numFmtId="173" fontId="20" fillId="0" borderId="37" xfId="10" applyNumberFormat="1" applyFont="1" applyBorder="1" applyAlignment="1">
      <alignment vertical="center"/>
    </xf>
    <xf numFmtId="0" fontId="33" fillId="0" borderId="0" xfId="0" applyFont="1" applyAlignment="1">
      <alignment vertical="center"/>
    </xf>
    <xf numFmtId="9" fontId="32" fillId="0" borderId="1" xfId="28" applyFont="1" applyFill="1" applyBorder="1" applyAlignment="1">
      <alignment vertical="center"/>
    </xf>
    <xf numFmtId="9" fontId="7" fillId="0" borderId="1" xfId="28" applyFont="1" applyBorder="1" applyAlignment="1">
      <alignment horizontal="center" vertical="center" wrapText="1"/>
    </xf>
    <xf numFmtId="9" fontId="32" fillId="0" borderId="1" xfId="28" applyFont="1" applyFill="1" applyBorder="1" applyAlignment="1">
      <alignment horizontal="center" vertical="center"/>
    </xf>
    <xf numFmtId="0" fontId="13" fillId="0" borderId="1" xfId="0" applyFont="1" applyBorder="1" applyAlignment="1">
      <alignment horizontal="center" vertical="center" wrapText="1"/>
    </xf>
    <xf numFmtId="9" fontId="7" fillId="9" borderId="19" xfId="30" applyFont="1" applyFill="1" applyBorder="1" applyAlignment="1" applyProtection="1">
      <alignment horizontal="center" vertical="center" wrapText="1"/>
    </xf>
    <xf numFmtId="0" fontId="32" fillId="25" borderId="1" xfId="0" applyFont="1" applyFill="1" applyBorder="1" applyAlignment="1">
      <alignment horizontal="center" vertical="center" wrapText="1"/>
    </xf>
    <xf numFmtId="0" fontId="7" fillId="25" borderId="1" xfId="0" applyFont="1" applyFill="1" applyBorder="1" applyAlignment="1">
      <alignment horizontal="center" vertical="center"/>
    </xf>
    <xf numFmtId="0" fontId="32" fillId="25" borderId="1" xfId="0" applyFont="1" applyFill="1" applyBorder="1" applyAlignment="1">
      <alignment horizontal="center" vertical="center"/>
    </xf>
    <xf numFmtId="0" fontId="8" fillId="9" borderId="19" xfId="28" applyNumberFormat="1" applyFont="1" applyFill="1" applyBorder="1" applyAlignment="1" applyProtection="1">
      <alignment vertical="center" wrapText="1"/>
    </xf>
    <xf numFmtId="0" fontId="35" fillId="9" borderId="19" xfId="30" applyNumberFormat="1" applyFont="1" applyFill="1" applyBorder="1" applyAlignment="1">
      <alignment horizontal="center" vertical="center" wrapText="1"/>
    </xf>
    <xf numFmtId="9" fontId="35" fillId="9" borderId="19" xfId="30" applyFont="1" applyFill="1" applyBorder="1" applyAlignment="1" applyProtection="1">
      <alignment horizontal="center" vertical="center" wrapText="1"/>
    </xf>
    <xf numFmtId="0" fontId="35" fillId="0" borderId="1" xfId="0" applyFont="1" applyBorder="1" applyAlignment="1">
      <alignment vertical="center" wrapText="1"/>
    </xf>
    <xf numFmtId="0" fontId="35" fillId="9" borderId="19" xfId="30" applyNumberFormat="1" applyFont="1" applyFill="1" applyBorder="1" applyAlignment="1" applyProtection="1">
      <alignment horizontal="center" vertical="center" wrapText="1"/>
    </xf>
    <xf numFmtId="9" fontId="7" fillId="0" borderId="1" xfId="0" applyNumberFormat="1" applyFont="1" applyBorder="1" applyAlignment="1">
      <alignment vertical="center" wrapText="1"/>
    </xf>
    <xf numFmtId="9" fontId="7" fillId="0" borderId="1" xfId="0" applyNumberFormat="1" applyFont="1" applyBorder="1" applyAlignment="1">
      <alignment horizontal="center" vertical="center" wrapText="1"/>
    </xf>
    <xf numFmtId="9" fontId="32" fillId="0" borderId="1" xfId="0" applyNumberFormat="1" applyFont="1" applyBorder="1" applyAlignment="1">
      <alignment vertical="center"/>
    </xf>
    <xf numFmtId="0" fontId="7" fillId="9" borderId="19" xfId="28" applyNumberFormat="1" applyFont="1" applyFill="1" applyBorder="1" applyAlignment="1" applyProtection="1">
      <alignment horizontal="center" vertical="center" wrapText="1"/>
    </xf>
    <xf numFmtId="173" fontId="0" fillId="0" borderId="1" xfId="0" applyNumberFormat="1" applyBorder="1" applyAlignment="1">
      <alignment vertical="center"/>
    </xf>
    <xf numFmtId="0" fontId="38" fillId="0" borderId="5" xfId="0" applyFont="1" applyBorder="1" applyAlignment="1">
      <alignment vertical="center"/>
    </xf>
    <xf numFmtId="9" fontId="35" fillId="0" borderId="5" xfId="0" applyNumberFormat="1" applyFont="1" applyBorder="1" applyAlignment="1">
      <alignment vertical="center" wrapText="1"/>
    </xf>
    <xf numFmtId="9" fontId="35" fillId="9" borderId="19" xfId="30" applyFont="1" applyFill="1" applyBorder="1" applyAlignment="1">
      <alignment horizontal="center" vertical="center" wrapText="1"/>
    </xf>
    <xf numFmtId="9" fontId="7" fillId="0" borderId="2" xfId="29" applyFont="1" applyFill="1" applyBorder="1" applyAlignment="1" applyProtection="1">
      <alignment horizontal="center" vertical="center" wrapText="1"/>
      <protection locked="0"/>
    </xf>
    <xf numFmtId="9" fontId="8" fillId="0" borderId="85" xfId="22" applyNumberFormat="1" applyFont="1" applyBorder="1" applyAlignment="1">
      <alignment horizontal="center" vertical="center" wrapText="1"/>
    </xf>
    <xf numFmtId="9" fontId="8" fillId="0" borderId="56" xfId="22" applyNumberFormat="1" applyFont="1" applyBorder="1" applyAlignment="1">
      <alignment horizontal="center" vertical="center" wrapText="1"/>
    </xf>
    <xf numFmtId="0" fontId="8" fillId="9" borderId="21" xfId="28" applyNumberFormat="1" applyFont="1" applyFill="1" applyBorder="1" applyAlignment="1" applyProtection="1">
      <alignment horizontal="center" vertical="center" wrapText="1"/>
    </xf>
    <xf numFmtId="9" fontId="7" fillId="0" borderId="5" xfId="0" applyNumberFormat="1" applyFont="1" applyBorder="1" applyAlignment="1">
      <alignment vertical="center" wrapText="1"/>
    </xf>
    <xf numFmtId="9" fontId="8" fillId="9" borderId="19" xfId="28" applyFont="1" applyFill="1" applyBorder="1" applyAlignment="1" applyProtection="1">
      <alignment vertical="center" wrapText="1"/>
    </xf>
    <xf numFmtId="2" fontId="8" fillId="0" borderId="0" xfId="22" applyNumberFormat="1" applyFont="1" applyAlignment="1">
      <alignment vertical="center" wrapText="1"/>
    </xf>
    <xf numFmtId="0" fontId="8" fillId="9" borderId="19" xfId="28" applyNumberFormat="1" applyFont="1" applyFill="1" applyBorder="1" applyAlignment="1" applyProtection="1">
      <alignment horizontal="center" vertical="center" wrapText="1"/>
    </xf>
    <xf numFmtId="0" fontId="32" fillId="0" borderId="10" xfId="0" applyFont="1" applyBorder="1" applyAlignment="1">
      <alignment horizontal="center" vertical="center" wrapText="1"/>
    </xf>
    <xf numFmtId="9" fontId="32" fillId="0" borderId="10" xfId="28" applyFont="1" applyBorder="1" applyAlignment="1">
      <alignment horizontal="center" vertical="center" wrapText="1"/>
    </xf>
    <xf numFmtId="0" fontId="32" fillId="25" borderId="10" xfId="0" applyFont="1" applyFill="1" applyBorder="1" applyAlignment="1">
      <alignment horizontal="center" vertical="center" wrapText="1"/>
    </xf>
    <xf numFmtId="166" fontId="32" fillId="0" borderId="10" xfId="11" applyFont="1" applyFill="1" applyBorder="1" applyAlignment="1">
      <alignment horizontal="center" vertical="center" wrapText="1"/>
    </xf>
    <xf numFmtId="0" fontId="32" fillId="0" borderId="10" xfId="0" applyFont="1" applyBorder="1" applyAlignment="1">
      <alignment vertical="center" wrapText="1"/>
    </xf>
    <xf numFmtId="0" fontId="7" fillId="0" borderId="10" xfId="0" applyFont="1" applyBorder="1" applyAlignment="1">
      <alignment vertical="center" wrapText="1"/>
    </xf>
    <xf numFmtId="9" fontId="32" fillId="0" borderId="10" xfId="28" applyFont="1" applyBorder="1" applyAlignment="1">
      <alignment vertical="center" wrapText="1"/>
    </xf>
    <xf numFmtId="0" fontId="0" fillId="0" borderId="0" xfId="0" quotePrefix="1" applyAlignment="1">
      <alignment vertical="center"/>
    </xf>
    <xf numFmtId="1" fontId="8" fillId="0" borderId="0" xfId="22" applyNumberFormat="1" applyFont="1" applyAlignment="1">
      <alignment vertical="center" wrapText="1"/>
    </xf>
    <xf numFmtId="1" fontId="31" fillId="0" borderId="0" xfId="28" applyNumberFormat="1" applyFont="1" applyBorder="1" applyAlignment="1">
      <alignment horizontal="center" vertical="center"/>
    </xf>
    <xf numFmtId="0" fontId="7" fillId="0" borderId="1" xfId="28" applyNumberFormat="1" applyFont="1" applyBorder="1" applyAlignment="1">
      <alignment vertical="top" wrapText="1"/>
    </xf>
    <xf numFmtId="0" fontId="7" fillId="0" borderId="10" xfId="28" applyNumberFormat="1" applyFont="1" applyBorder="1" applyAlignment="1">
      <alignment horizontal="left" vertical="top" wrapText="1"/>
    </xf>
    <xf numFmtId="0" fontId="7" fillId="0" borderId="1" xfId="0" applyFont="1" applyBorder="1" applyAlignment="1">
      <alignment wrapText="1"/>
    </xf>
    <xf numFmtId="9" fontId="7" fillId="0" borderId="1" xfId="28" applyFont="1" applyBorder="1" applyAlignment="1">
      <alignment vertical="top" wrapText="1"/>
    </xf>
    <xf numFmtId="9" fontId="7" fillId="0" borderId="1" xfId="28" applyFont="1" applyBorder="1" applyAlignment="1">
      <alignment horizontal="left" vertical="top" wrapText="1"/>
    </xf>
    <xf numFmtId="166" fontId="0" fillId="0" borderId="1" xfId="11" applyFont="1" applyBorder="1" applyAlignment="1">
      <alignment vertical="center"/>
    </xf>
    <xf numFmtId="0" fontId="8" fillId="0" borderId="44" xfId="22" applyFont="1" applyBorder="1" applyAlignment="1">
      <alignment horizontal="center" vertical="center" wrapText="1"/>
    </xf>
    <xf numFmtId="0" fontId="8" fillId="0" borderId="11" xfId="22" applyFont="1" applyBorder="1" applyAlignment="1">
      <alignment horizontal="center" vertical="center" wrapText="1"/>
    </xf>
    <xf numFmtId="0" fontId="8" fillId="0" borderId="12"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0" borderId="41" xfId="22" applyFont="1" applyBorder="1" applyAlignment="1">
      <alignment horizontal="center" vertical="center" wrapText="1"/>
    </xf>
    <xf numFmtId="0" fontId="8" fillId="0" borderId="15" xfId="22" applyFont="1" applyBorder="1" applyAlignment="1">
      <alignment horizontal="center" vertical="center" wrapText="1"/>
    </xf>
    <xf numFmtId="0" fontId="8" fillId="0" borderId="16" xfId="22" applyFont="1" applyBorder="1" applyAlignment="1">
      <alignment horizontal="center" vertical="center" wrapText="1"/>
    </xf>
    <xf numFmtId="0" fontId="8" fillId="20" borderId="38" xfId="22" applyFont="1" applyFill="1" applyBorder="1" applyAlignment="1">
      <alignment horizontal="center" vertical="center" wrapText="1"/>
    </xf>
    <xf numFmtId="0" fontId="8" fillId="20" borderId="39" xfId="22" applyFont="1" applyFill="1" applyBorder="1" applyAlignment="1">
      <alignment horizontal="center" vertical="center" wrapText="1"/>
    </xf>
    <xf numFmtId="0" fontId="8" fillId="20" borderId="40" xfId="22" applyFont="1" applyFill="1" applyBorder="1" applyAlignment="1">
      <alignment horizontal="center" vertical="center" wrapText="1"/>
    </xf>
    <xf numFmtId="0" fontId="8" fillId="20" borderId="44" xfId="22" applyFont="1" applyFill="1" applyBorder="1" applyAlignment="1">
      <alignment horizontal="left" vertical="center" wrapText="1"/>
    </xf>
    <xf numFmtId="0" fontId="8" fillId="20" borderId="12" xfId="22" applyFont="1" applyFill="1" applyBorder="1" applyAlignment="1">
      <alignment horizontal="left" vertical="center" wrapText="1"/>
    </xf>
    <xf numFmtId="0" fontId="8" fillId="20" borderId="13" xfId="22" applyFont="1" applyFill="1" applyBorder="1" applyAlignment="1">
      <alignment horizontal="left" vertical="center" wrapText="1"/>
    </xf>
    <xf numFmtId="0" fontId="8" fillId="20" borderId="14" xfId="22" applyFont="1" applyFill="1" applyBorder="1" applyAlignment="1">
      <alignment horizontal="left" vertical="center" wrapText="1"/>
    </xf>
    <xf numFmtId="0" fontId="8" fillId="20" borderId="41" xfId="22" applyFont="1" applyFill="1" applyBorder="1" applyAlignment="1">
      <alignment horizontal="left" vertical="center" wrapText="1"/>
    </xf>
    <xf numFmtId="0" fontId="8" fillId="20" borderId="16" xfId="22" applyFont="1" applyFill="1" applyBorder="1" applyAlignment="1">
      <alignment horizontal="left" vertical="center" wrapText="1"/>
    </xf>
    <xf numFmtId="9" fontId="7" fillId="0" borderId="10" xfId="29" applyFont="1" applyFill="1" applyBorder="1" applyAlignment="1" applyProtection="1">
      <alignment horizontal="center" vertical="center" wrapText="1"/>
      <protection locked="0"/>
    </xf>
    <xf numFmtId="9" fontId="7" fillId="0" borderId="4" xfId="29" applyFont="1" applyFill="1" applyBorder="1" applyAlignment="1" applyProtection="1">
      <alignment horizontal="center" vertical="center" wrapText="1"/>
      <protection locked="0"/>
    </xf>
    <xf numFmtId="9" fontId="7" fillId="0" borderId="56" xfId="29" applyFont="1" applyFill="1" applyBorder="1" applyAlignment="1" applyProtection="1">
      <alignment horizontal="center" vertical="center" wrapText="1"/>
      <protection locked="0"/>
    </xf>
    <xf numFmtId="9" fontId="7" fillId="0" borderId="20" xfId="29" applyFont="1" applyFill="1" applyBorder="1" applyAlignment="1" applyProtection="1">
      <alignment horizontal="center" vertical="center" wrapText="1"/>
      <protection locked="0"/>
    </xf>
    <xf numFmtId="9" fontId="8" fillId="0" borderId="94" xfId="22" applyNumberFormat="1" applyFont="1" applyBorder="1" applyAlignment="1">
      <alignment horizontal="center" vertical="center" wrapText="1"/>
    </xf>
    <xf numFmtId="0" fontId="8" fillId="9" borderId="10" xfId="22" applyFont="1" applyFill="1" applyBorder="1" applyAlignment="1">
      <alignment horizontal="center" vertical="center" wrapText="1"/>
    </xf>
    <xf numFmtId="0" fontId="8" fillId="9" borderId="4" xfId="22" applyFont="1" applyFill="1" applyBorder="1" applyAlignment="1">
      <alignment horizontal="center" vertical="center" wrapText="1"/>
    </xf>
    <xf numFmtId="9" fontId="7" fillId="9" borderId="10" xfId="28" applyFont="1" applyFill="1" applyBorder="1" applyAlignment="1" applyProtection="1">
      <alignment horizontal="center" vertical="center" wrapText="1"/>
      <protection locked="0"/>
    </xf>
    <xf numFmtId="9" fontId="7" fillId="9" borderId="4" xfId="28" applyFont="1" applyFill="1" applyBorder="1" applyAlignment="1" applyProtection="1">
      <alignment horizontal="center" vertical="center" wrapText="1"/>
      <protection locked="0"/>
    </xf>
    <xf numFmtId="9" fontId="7" fillId="9" borderId="34" xfId="28" applyFont="1" applyFill="1" applyBorder="1" applyAlignment="1" applyProtection="1">
      <alignment horizontal="center" vertical="center" wrapText="1"/>
      <protection locked="0"/>
    </xf>
    <xf numFmtId="9" fontId="7" fillId="9" borderId="20" xfId="28" applyFont="1" applyFill="1" applyBorder="1" applyAlignment="1" applyProtection="1">
      <alignment horizontal="center" vertical="center" wrapText="1"/>
      <protection locked="0"/>
    </xf>
    <xf numFmtId="0" fontId="8" fillId="20" borderId="13" xfId="22" applyFont="1" applyFill="1" applyBorder="1" applyAlignment="1">
      <alignment horizontal="center" vertical="center" wrapText="1"/>
    </xf>
    <xf numFmtId="0" fontId="8" fillId="20" borderId="0" xfId="22" applyFont="1" applyFill="1" applyAlignment="1">
      <alignment horizontal="center" vertical="center" wrapText="1"/>
    </xf>
    <xf numFmtId="0" fontId="8" fillId="20" borderId="14" xfId="22" applyFont="1" applyFill="1" applyBorder="1" applyAlignment="1">
      <alignment horizontal="center" vertical="center" wrapText="1"/>
    </xf>
    <xf numFmtId="0" fontId="8" fillId="20" borderId="41" xfId="22" applyFont="1" applyFill="1" applyBorder="1" applyAlignment="1">
      <alignment horizontal="center" vertical="center" wrapText="1"/>
    </xf>
    <xf numFmtId="0" fontId="8" fillId="20" borderId="15" xfId="22" applyFont="1" applyFill="1" applyBorder="1" applyAlignment="1">
      <alignment horizontal="center" vertical="center" wrapText="1"/>
    </xf>
    <xf numFmtId="0" fontId="8" fillId="20" borderId="16" xfId="22" applyFont="1" applyFill="1" applyBorder="1" applyAlignment="1">
      <alignment horizontal="center" vertical="center" wrapText="1"/>
    </xf>
    <xf numFmtId="0" fontId="8" fillId="20" borderId="42" xfId="22" applyFont="1" applyFill="1" applyBorder="1" applyAlignment="1">
      <alignment horizontal="center" vertical="center" wrapText="1"/>
    </xf>
    <xf numFmtId="0" fontId="8" fillId="20" borderId="43" xfId="22" applyFont="1" applyFill="1" applyBorder="1" applyAlignment="1">
      <alignment horizontal="center" vertical="center" wrapText="1"/>
    </xf>
    <xf numFmtId="9" fontId="8" fillId="0" borderId="38" xfId="22" applyNumberFormat="1" applyFont="1" applyBorder="1" applyAlignment="1">
      <alignment horizontal="center" vertical="center" wrapText="1"/>
    </xf>
    <xf numFmtId="9" fontId="8" fillId="0" borderId="40" xfId="22" applyNumberFormat="1" applyFont="1" applyBorder="1" applyAlignment="1">
      <alignment horizontal="center" vertical="center" wrapText="1"/>
    </xf>
    <xf numFmtId="0" fontId="8" fillId="20" borderId="8" xfId="22" applyFont="1" applyFill="1" applyBorder="1" applyAlignment="1">
      <alignment horizontal="center" vertical="center" wrapText="1"/>
    </xf>
    <xf numFmtId="0" fontId="8" fillId="20" borderId="2" xfId="22" applyFont="1" applyFill="1" applyBorder="1" applyAlignment="1">
      <alignment horizontal="center" vertical="center" wrapText="1"/>
    </xf>
    <xf numFmtId="0" fontId="8" fillId="20" borderId="38" xfId="22" applyFont="1" applyFill="1" applyBorder="1" applyAlignment="1">
      <alignment horizontal="left" vertical="center" wrapText="1"/>
    </xf>
    <xf numFmtId="0" fontId="8" fillId="20" borderId="40" xfId="22" applyFont="1" applyFill="1" applyBorder="1" applyAlignment="1">
      <alignment horizontal="left" vertical="center" wrapText="1"/>
    </xf>
    <xf numFmtId="0" fontId="8" fillId="0" borderId="38" xfId="22" applyFont="1" applyBorder="1" applyAlignment="1">
      <alignment horizontal="center" vertical="center" wrapText="1"/>
    </xf>
    <xf numFmtId="0" fontId="8" fillId="0" borderId="39" xfId="22" applyFont="1" applyBorder="1" applyAlignment="1">
      <alignment horizontal="center" vertical="center" wrapText="1"/>
    </xf>
    <xf numFmtId="0" fontId="8" fillId="0" borderId="40" xfId="22" applyFont="1" applyBorder="1" applyAlignment="1">
      <alignment horizontal="center" vertical="center" wrapText="1"/>
    </xf>
    <xf numFmtId="0" fontId="8" fillId="19" borderId="15" xfId="22" applyFont="1" applyFill="1" applyBorder="1" applyAlignment="1">
      <alignment horizontal="left" vertical="center" wrapText="1"/>
    </xf>
    <xf numFmtId="0" fontId="7" fillId="0" borderId="38" xfId="22" applyFont="1" applyBorder="1" applyAlignment="1">
      <alignment horizontal="center" vertical="center" wrapText="1"/>
    </xf>
    <xf numFmtId="0" fontId="7" fillId="0" borderId="39" xfId="22" applyFont="1" applyBorder="1" applyAlignment="1">
      <alignment horizontal="center" vertical="center" wrapText="1"/>
    </xf>
    <xf numFmtId="0" fontId="7" fillId="0" borderId="40" xfId="22" applyFont="1" applyBorder="1" applyAlignment="1">
      <alignment horizontal="center" vertical="center" wrapText="1"/>
    </xf>
    <xf numFmtId="0" fontId="7" fillId="0" borderId="45" xfId="22" applyFont="1" applyBorder="1" applyAlignment="1">
      <alignment horizontal="center" vertical="center" wrapText="1"/>
    </xf>
    <xf numFmtId="0" fontId="7" fillId="0" borderId="46" xfId="22" applyFont="1" applyBorder="1" applyAlignment="1">
      <alignment horizontal="center" vertical="center" wrapText="1"/>
    </xf>
    <xf numFmtId="0" fontId="7" fillId="0" borderId="47" xfId="22" applyFont="1" applyBorder="1" applyAlignment="1">
      <alignment horizontal="center" vertical="center" wrapText="1"/>
    </xf>
    <xf numFmtId="0" fontId="8" fillId="0" borderId="44" xfId="22" applyFont="1" applyBorder="1" applyAlignment="1">
      <alignment horizontal="center" vertical="center"/>
    </xf>
    <xf numFmtId="0" fontId="8" fillId="0" borderId="11" xfId="22" applyFont="1" applyBorder="1" applyAlignment="1">
      <alignment horizontal="center" vertical="center"/>
    </xf>
    <xf numFmtId="0" fontId="8" fillId="0" borderId="12" xfId="22" applyFont="1" applyBorder="1" applyAlignment="1">
      <alignment horizontal="center" vertical="center"/>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13" xfId="22" applyFont="1" applyBorder="1" applyAlignment="1">
      <alignment horizontal="center" vertical="center"/>
    </xf>
    <xf numFmtId="0" fontId="8" fillId="0" borderId="0" xfId="22" applyFont="1" applyAlignment="1">
      <alignment horizontal="center" vertical="center"/>
    </xf>
    <xf numFmtId="0" fontId="8" fillId="0" borderId="14" xfId="22" applyFont="1" applyBorder="1" applyAlignment="1">
      <alignment horizontal="center"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36" fillId="0" borderId="51" xfId="0" applyFont="1" applyBorder="1" applyAlignment="1">
      <alignment horizontal="left" vertical="center" wrapText="1"/>
    </xf>
    <xf numFmtId="0" fontId="36" fillId="0" borderId="19" xfId="0" applyFont="1" applyBorder="1" applyAlignment="1">
      <alignment horizontal="left" vertical="center" wrapText="1"/>
    </xf>
    <xf numFmtId="0" fontId="36" fillId="0" borderId="31" xfId="0" applyFont="1" applyBorder="1" applyAlignment="1">
      <alignment horizontal="left" vertical="center" wrapText="1"/>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47" xfId="0" applyFont="1" applyBorder="1" applyAlignment="1">
      <alignment horizontal="center" vertical="center"/>
    </xf>
    <xf numFmtId="0" fontId="8" fillId="20" borderId="11" xfId="22" applyFont="1" applyFill="1" applyBorder="1" applyAlignment="1">
      <alignment horizontal="left" vertical="center" wrapText="1"/>
    </xf>
    <xf numFmtId="0" fontId="8" fillId="20" borderId="0" xfId="22" applyFont="1" applyFill="1" applyAlignment="1">
      <alignment horizontal="left" vertical="center" wrapText="1"/>
    </xf>
    <xf numFmtId="0" fontId="8" fillId="20" borderId="15" xfId="22" applyFont="1" applyFill="1" applyBorder="1" applyAlignment="1">
      <alignment horizontal="left" vertical="center" wrapText="1"/>
    </xf>
    <xf numFmtId="14" fontId="37" fillId="0" borderId="44"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41" xfId="0" applyFont="1" applyBorder="1" applyAlignment="1">
      <alignment horizontal="center" vertical="center"/>
    </xf>
    <xf numFmtId="0" fontId="37" fillId="0" borderId="16"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31" fillId="0" borderId="37" xfId="0" applyFont="1" applyBorder="1" applyAlignment="1">
      <alignment horizontal="center" vertical="center" wrapText="1"/>
    </xf>
    <xf numFmtId="0" fontId="31" fillId="0" borderId="22" xfId="0" applyFont="1" applyBorder="1" applyAlignment="1">
      <alignment horizontal="center" vertical="center" wrapText="1"/>
    </xf>
    <xf numFmtId="0" fontId="0" fillId="0" borderId="37" xfId="0" applyBorder="1" applyAlignment="1">
      <alignment horizontal="center" vertical="center"/>
    </xf>
    <xf numFmtId="0" fontId="0" fillId="0" borderId="22" xfId="0" applyBorder="1" applyAlignment="1">
      <alignment horizontal="center" vertical="center"/>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31" fillId="0" borderId="52" xfId="0" applyFont="1" applyBorder="1" applyAlignment="1">
      <alignment horizontal="center" vertical="center" wrapText="1"/>
    </xf>
    <xf numFmtId="0" fontId="31" fillId="0" borderId="53" xfId="0" applyFont="1" applyBorder="1" applyAlignment="1">
      <alignment horizontal="center" vertical="center" wrapText="1"/>
    </xf>
    <xf numFmtId="0" fontId="8" fillId="20" borderId="1" xfId="22" applyFont="1" applyFill="1" applyBorder="1" applyAlignment="1">
      <alignment horizontal="center" vertical="center" wrapText="1"/>
    </xf>
    <xf numFmtId="0" fontId="7" fillId="20" borderId="1" xfId="22" applyFont="1" applyFill="1" applyBorder="1" applyAlignment="1">
      <alignment horizontal="center" vertical="center" wrapText="1"/>
    </xf>
    <xf numFmtId="0" fontId="8" fillId="20" borderId="9" xfId="22" applyFont="1" applyFill="1" applyBorder="1" applyAlignment="1">
      <alignment horizontal="center" vertical="center" wrapText="1"/>
    </xf>
    <xf numFmtId="0" fontId="8" fillId="20" borderId="34" xfId="22" applyFont="1" applyFill="1" applyBorder="1" applyAlignment="1">
      <alignment horizontal="center" vertical="center" wrapText="1"/>
    </xf>
    <xf numFmtId="0" fontId="8" fillId="20" borderId="35" xfId="22" applyFont="1" applyFill="1" applyBorder="1" applyAlignment="1">
      <alignment horizontal="center" vertical="center" wrapText="1"/>
    </xf>
    <xf numFmtId="0" fontId="8" fillId="20" borderId="20" xfId="22" applyFont="1" applyFill="1" applyBorder="1" applyAlignment="1">
      <alignment horizontal="center" vertical="center" wrapText="1"/>
    </xf>
    <xf numFmtId="0" fontId="8" fillId="20" borderId="3" xfId="22" applyFont="1" applyFill="1" applyBorder="1" applyAlignment="1">
      <alignment horizontal="center" vertical="center" wrapText="1"/>
    </xf>
    <xf numFmtId="0" fontId="8" fillId="20" borderId="36" xfId="22" applyFont="1" applyFill="1" applyBorder="1" applyAlignment="1">
      <alignment horizontal="center" vertical="center" wrapText="1"/>
    </xf>
    <xf numFmtId="0" fontId="8" fillId="20" borderId="7" xfId="22" applyFont="1" applyFill="1" applyBorder="1" applyAlignment="1">
      <alignment horizontal="center" vertical="center" wrapText="1"/>
    </xf>
    <xf numFmtId="0" fontId="8" fillId="0" borderId="23" xfId="22" applyFont="1" applyBorder="1" applyAlignment="1">
      <alignment horizontal="center" vertical="center" wrapText="1"/>
    </xf>
    <xf numFmtId="0" fontId="8" fillId="0" borderId="24" xfId="22" applyFont="1" applyBorder="1" applyAlignment="1">
      <alignment horizontal="center" vertical="center" wrapText="1"/>
    </xf>
    <xf numFmtId="0" fontId="8" fillId="0" borderId="25" xfId="22" applyFont="1" applyBorder="1" applyAlignment="1">
      <alignment horizontal="center" vertical="center" wrapText="1"/>
    </xf>
    <xf numFmtId="1" fontId="8" fillId="0" borderId="38" xfId="11" applyNumberFormat="1" applyFont="1" applyFill="1" applyBorder="1" applyAlignment="1" applyProtection="1">
      <alignment horizontal="center" vertical="center" wrapText="1"/>
    </xf>
    <xf numFmtId="1" fontId="8" fillId="0" borderId="40" xfId="11" applyNumberFormat="1" applyFont="1" applyFill="1" applyBorder="1" applyAlignment="1" applyProtection="1">
      <alignment horizontal="center" vertical="center" wrapText="1"/>
    </xf>
    <xf numFmtId="0" fontId="8" fillId="19" borderId="42" xfId="22" applyFont="1" applyFill="1" applyBorder="1" applyAlignment="1">
      <alignment horizontal="center" vertical="center" wrapText="1"/>
    </xf>
    <xf numFmtId="0" fontId="8" fillId="19" borderId="48" xfId="22" applyFont="1" applyFill="1" applyBorder="1" applyAlignment="1">
      <alignment horizontal="center" vertical="center" wrapText="1"/>
    </xf>
    <xf numFmtId="0" fontId="8" fillId="19" borderId="49" xfId="22" applyFont="1" applyFill="1" applyBorder="1" applyAlignment="1">
      <alignment horizontal="center" vertical="center" wrapText="1"/>
    </xf>
    <xf numFmtId="0" fontId="8" fillId="19" borderId="50" xfId="22" applyFont="1" applyFill="1" applyBorder="1" applyAlignment="1">
      <alignment horizontal="center" vertical="center" wrapText="1"/>
    </xf>
    <xf numFmtId="0" fontId="8" fillId="20" borderId="29" xfId="22" applyFont="1" applyFill="1" applyBorder="1" applyAlignment="1">
      <alignment horizontal="center" vertical="center" wrapText="1"/>
    </xf>
    <xf numFmtId="0" fontId="8" fillId="20" borderId="21" xfId="22" applyFont="1" applyFill="1" applyBorder="1" applyAlignment="1">
      <alignment horizontal="center" vertical="center" wrapText="1"/>
    </xf>
    <xf numFmtId="0" fontId="8" fillId="20" borderId="26" xfId="22" applyFont="1" applyFill="1" applyBorder="1" applyAlignment="1">
      <alignment horizontal="center" vertical="center" wrapText="1"/>
    </xf>
    <xf numFmtId="0" fontId="8" fillId="20" borderId="6" xfId="22" applyFont="1" applyFill="1" applyBorder="1" applyAlignment="1">
      <alignment horizontal="center" vertical="center" wrapText="1"/>
    </xf>
    <xf numFmtId="0" fontId="8" fillId="20" borderId="56"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57" xfId="22" applyFont="1" applyFill="1" applyBorder="1" applyAlignment="1">
      <alignment horizontal="center" vertical="center" wrapText="1"/>
    </xf>
    <xf numFmtId="0" fontId="8" fillId="20" borderId="5" xfId="22" applyFont="1" applyFill="1" applyBorder="1" applyAlignment="1">
      <alignment horizontal="center" vertical="center" wrapText="1"/>
    </xf>
    <xf numFmtId="3" fontId="8" fillId="0" borderId="56" xfId="22" applyNumberFormat="1" applyFont="1" applyBorder="1" applyAlignment="1">
      <alignment horizontal="center" vertical="center" wrapText="1"/>
    </xf>
    <xf numFmtId="3" fontId="8" fillId="0" borderId="28" xfId="22" applyNumberFormat="1" applyFont="1" applyBorder="1" applyAlignment="1">
      <alignment horizontal="center" vertical="center" wrapText="1"/>
    </xf>
    <xf numFmtId="0" fontId="35" fillId="0" borderId="1" xfId="22" applyFont="1" applyBorder="1" applyAlignment="1">
      <alignment horizontal="left" vertical="center" wrapText="1"/>
    </xf>
    <xf numFmtId="0" fontId="35" fillId="0" borderId="9" xfId="22" applyFont="1" applyBorder="1" applyAlignment="1">
      <alignment horizontal="left" vertical="center" wrapText="1"/>
    </xf>
    <xf numFmtId="0" fontId="8" fillId="0" borderId="42" xfId="22" applyFont="1" applyBorder="1" applyAlignment="1">
      <alignment horizontal="center" vertical="center" wrapText="1"/>
    </xf>
    <xf numFmtId="0" fontId="8" fillId="0" borderId="49" xfId="22" applyFont="1" applyBorder="1" applyAlignment="1">
      <alignment horizontal="center" vertical="center" wrapText="1"/>
    </xf>
    <xf numFmtId="0" fontId="8" fillId="0" borderId="50" xfId="22" applyFont="1" applyBorder="1" applyAlignment="1">
      <alignment horizontal="center" vertical="center" wrapText="1"/>
    </xf>
    <xf numFmtId="0" fontId="8" fillId="20" borderId="63" xfId="22" applyFont="1" applyFill="1" applyBorder="1" applyAlignment="1">
      <alignment horizontal="center" vertical="center" wrapText="1"/>
    </xf>
    <xf numFmtId="0" fontId="8" fillId="20" borderId="4" xfId="22" applyFont="1" applyFill="1" applyBorder="1" applyAlignment="1">
      <alignment horizontal="center" vertical="center" wrapText="1"/>
    </xf>
    <xf numFmtId="0" fontId="8" fillId="20" borderId="49" xfId="22" applyFont="1" applyFill="1" applyBorder="1" applyAlignment="1">
      <alignment horizontal="center" vertical="center" wrapText="1"/>
    </xf>
    <xf numFmtId="0" fontId="8" fillId="20" borderId="64" xfId="22" applyFont="1" applyFill="1" applyBorder="1" applyAlignment="1">
      <alignment horizontal="center" vertical="center" wrapText="1"/>
    </xf>
    <xf numFmtId="0" fontId="8" fillId="20" borderId="53" xfId="22" applyFont="1" applyFill="1" applyBorder="1" applyAlignment="1">
      <alignment horizontal="center" vertical="center" wrapText="1"/>
    </xf>
    <xf numFmtId="0" fontId="8" fillId="20" borderId="22" xfId="22" applyFont="1" applyFill="1" applyBorder="1" applyAlignment="1">
      <alignment horizontal="center" vertical="center" wrapText="1"/>
    </xf>
    <xf numFmtId="0" fontId="7" fillId="0" borderId="18" xfId="22" applyFont="1" applyBorder="1" applyAlignment="1">
      <alignment horizontal="center" vertical="center" wrapText="1"/>
    </xf>
    <xf numFmtId="0" fontId="7" fillId="0" borderId="65" xfId="22" applyFont="1" applyBorder="1" applyAlignment="1">
      <alignment horizontal="center" vertical="center" wrapText="1"/>
    </xf>
    <xf numFmtId="0" fontId="7" fillId="0" borderId="58" xfId="22" applyFont="1" applyBorder="1" applyAlignment="1">
      <alignment horizontal="center" vertical="center" wrapText="1"/>
    </xf>
    <xf numFmtId="9" fontId="8" fillId="0" borderId="10" xfId="22" applyNumberFormat="1" applyFont="1" applyBorder="1" applyAlignment="1">
      <alignment horizontal="center" vertical="center" wrapText="1"/>
    </xf>
    <xf numFmtId="9" fontId="8" fillId="0" borderId="33" xfId="22" applyNumberFormat="1" applyFont="1" applyBorder="1" applyAlignment="1">
      <alignment horizontal="center" vertical="center" wrapText="1"/>
    </xf>
    <xf numFmtId="0" fontId="8" fillId="0" borderId="59" xfId="22" applyFont="1" applyBorder="1" applyAlignment="1">
      <alignment horizontal="center" vertical="center" wrapText="1"/>
    </xf>
    <xf numFmtId="0" fontId="42" fillId="26" borderId="0" xfId="0" applyFont="1" applyFill="1" applyAlignment="1">
      <alignment horizontal="left" vertical="top" wrapText="1"/>
    </xf>
    <xf numFmtId="0" fontId="42" fillId="26" borderId="90" xfId="0" applyFont="1" applyFill="1" applyBorder="1" applyAlignment="1">
      <alignment horizontal="left" vertical="top" wrapText="1"/>
    </xf>
    <xf numFmtId="0" fontId="42" fillId="26" borderId="92" xfId="0" applyFont="1" applyFill="1" applyBorder="1" applyAlignment="1">
      <alignment horizontal="left" vertical="top" wrapText="1"/>
    </xf>
    <xf numFmtId="0" fontId="42" fillId="26" borderId="93" xfId="0" applyFont="1" applyFill="1" applyBorder="1" applyAlignment="1">
      <alignment horizontal="left" vertical="top" wrapText="1"/>
    </xf>
    <xf numFmtId="9" fontId="35" fillId="0" borderId="27" xfId="30" applyFont="1" applyBorder="1" applyAlignment="1">
      <alignment horizontal="left" vertical="top" wrapText="1"/>
    </xf>
    <xf numFmtId="9" fontId="35" fillId="0" borderId="28" xfId="30" applyFont="1" applyBorder="1" applyAlignment="1">
      <alignment horizontal="left" vertical="top" wrapText="1"/>
    </xf>
    <xf numFmtId="9" fontId="35" fillId="0" borderId="0" xfId="30" applyFont="1" applyBorder="1" applyAlignment="1">
      <alignment horizontal="left" vertical="top" wrapText="1"/>
    </xf>
    <xf numFmtId="9" fontId="35" fillId="0" borderId="35" xfId="30" applyFont="1" applyBorder="1" applyAlignment="1">
      <alignment horizontal="left" vertical="top" wrapText="1"/>
    </xf>
    <xf numFmtId="9" fontId="35" fillId="0" borderId="15" xfId="30" applyFont="1" applyBorder="1" applyAlignment="1">
      <alignment horizontal="left" vertical="top" wrapText="1"/>
    </xf>
    <xf numFmtId="9" fontId="35" fillId="0" borderId="61" xfId="30" applyFont="1" applyBorder="1" applyAlignment="1">
      <alignment horizontal="left" vertical="top" wrapText="1"/>
    </xf>
    <xf numFmtId="9" fontId="35" fillId="0" borderId="56" xfId="30" applyFont="1" applyBorder="1" applyAlignment="1">
      <alignment horizontal="center" vertical="center" wrapText="1"/>
    </xf>
    <xf numFmtId="9" fontId="35" fillId="0" borderId="27" xfId="30" applyFont="1" applyBorder="1" applyAlignment="1">
      <alignment horizontal="center" vertical="center" wrapText="1"/>
    </xf>
    <xf numFmtId="9" fontId="35" fillId="0" borderId="62" xfId="30" applyFont="1" applyBorder="1" applyAlignment="1">
      <alignment horizontal="center" vertical="center" wrapText="1"/>
    </xf>
    <xf numFmtId="9" fontId="35" fillId="0" borderId="34" xfId="30" applyFont="1" applyBorder="1" applyAlignment="1">
      <alignment horizontal="center" vertical="center" wrapText="1"/>
    </xf>
    <xf numFmtId="9" fontId="35" fillId="0" borderId="0" xfId="30" applyFont="1" applyBorder="1" applyAlignment="1">
      <alignment horizontal="center" vertical="center" wrapText="1"/>
    </xf>
    <xf numFmtId="9" fontId="35" fillId="0" borderId="14" xfId="30" applyFont="1" applyBorder="1" applyAlignment="1">
      <alignment horizontal="center" vertical="center" wrapText="1"/>
    </xf>
    <xf numFmtId="9" fontId="35" fillId="0" borderId="60" xfId="30" applyFont="1" applyBorder="1" applyAlignment="1">
      <alignment horizontal="center" vertical="center" wrapText="1"/>
    </xf>
    <xf numFmtId="9" fontId="35" fillId="0" borderId="15" xfId="30" applyFont="1" applyBorder="1" applyAlignment="1">
      <alignment horizontal="center" vertical="center" wrapText="1"/>
    </xf>
    <xf numFmtId="9" fontId="35" fillId="0" borderId="16" xfId="30" applyFont="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center" vertical="center" wrapText="1"/>
    </xf>
    <xf numFmtId="168" fontId="8" fillId="0" borderId="56" xfId="10" applyFont="1" applyFill="1" applyBorder="1" applyAlignment="1" applyProtection="1">
      <alignment horizontal="center" vertical="center" wrapText="1"/>
    </xf>
    <xf numFmtId="168" fontId="8" fillId="0" borderId="20" xfId="10" applyFont="1" applyFill="1" applyBorder="1" applyAlignment="1" applyProtection="1">
      <alignment horizontal="center" vertical="center" wrapText="1"/>
    </xf>
    <xf numFmtId="9" fontId="7" fillId="0" borderId="56" xfId="22" applyNumberFormat="1" applyFont="1" applyBorder="1" applyAlignment="1">
      <alignment vertical="center" wrapText="1"/>
    </xf>
    <xf numFmtId="9" fontId="7" fillId="0" borderId="27" xfId="22" applyNumberFormat="1" applyFont="1" applyBorder="1" applyAlignment="1">
      <alignment vertical="center" wrapText="1"/>
    </xf>
    <xf numFmtId="9" fontId="7" fillId="0" borderId="62" xfId="22" applyNumberFormat="1" applyFont="1" applyBorder="1" applyAlignment="1">
      <alignment vertical="center" wrapText="1"/>
    </xf>
    <xf numFmtId="9" fontId="7" fillId="0" borderId="34" xfId="22" applyNumberFormat="1" applyFont="1" applyBorder="1" applyAlignment="1">
      <alignment vertical="center" wrapText="1"/>
    </xf>
    <xf numFmtId="9" fontId="7" fillId="0" borderId="0" xfId="22" applyNumberFormat="1" applyFont="1" applyAlignment="1">
      <alignment vertical="center" wrapText="1"/>
    </xf>
    <xf numFmtId="9" fontId="7" fillId="0" borderId="14" xfId="22" applyNumberFormat="1" applyFont="1" applyBorder="1" applyAlignment="1">
      <alignment vertical="center" wrapText="1"/>
    </xf>
    <xf numFmtId="2" fontId="7" fillId="19" borderId="18" xfId="22" applyNumberFormat="1" applyFont="1" applyFill="1" applyBorder="1" applyAlignment="1">
      <alignment horizontal="left" vertical="center" wrapText="1"/>
    </xf>
    <xf numFmtId="0" fontId="0" fillId="19" borderId="58" xfId="0" applyFill="1" applyBorder="1" applyAlignment="1">
      <alignment horizontal="left" vertical="center" wrapText="1"/>
    </xf>
    <xf numFmtId="2" fontId="7" fillId="0" borderId="10" xfId="22" applyNumberFormat="1" applyFont="1" applyBorder="1" applyAlignment="1">
      <alignment horizontal="center" vertical="center" wrapText="1"/>
    </xf>
    <xf numFmtId="2" fontId="7" fillId="0" borderId="59" xfId="22" applyNumberFormat="1" applyFont="1" applyBorder="1" applyAlignment="1">
      <alignment horizontal="center" vertical="center" wrapText="1"/>
    </xf>
    <xf numFmtId="9" fontId="7" fillId="0" borderId="34" xfId="22" applyNumberFormat="1" applyFont="1" applyBorder="1" applyAlignment="1">
      <alignment horizontal="left" vertical="top" wrapText="1"/>
    </xf>
    <xf numFmtId="9" fontId="7" fillId="0" borderId="0" xfId="22" applyNumberFormat="1" applyFont="1" applyAlignment="1">
      <alignment horizontal="left" vertical="top" wrapText="1"/>
    </xf>
    <xf numFmtId="9" fontId="7" fillId="0" borderId="14" xfId="22" applyNumberFormat="1" applyFont="1" applyBorder="1" applyAlignment="1">
      <alignment horizontal="left" vertical="top" wrapText="1"/>
    </xf>
    <xf numFmtId="9" fontId="7" fillId="0" borderId="60" xfId="22" applyNumberFormat="1" applyFont="1" applyBorder="1" applyAlignment="1">
      <alignment horizontal="left" vertical="top" wrapText="1"/>
    </xf>
    <xf numFmtId="9" fontId="7" fillId="0" borderId="15" xfId="22" applyNumberFormat="1" applyFont="1" applyBorder="1" applyAlignment="1">
      <alignment horizontal="left" vertical="top" wrapText="1"/>
    </xf>
    <xf numFmtId="9" fontId="7" fillId="0" borderId="16" xfId="22" applyNumberFormat="1" applyFont="1" applyBorder="1" applyAlignment="1">
      <alignment horizontal="left" vertical="top" wrapText="1"/>
    </xf>
    <xf numFmtId="2" fontId="7" fillId="0" borderId="8" xfId="22" applyNumberFormat="1" applyFont="1" applyBorder="1" applyAlignment="1">
      <alignment horizontal="left" vertical="center" wrapText="1"/>
    </xf>
    <xf numFmtId="2" fontId="7" fillId="0" borderId="4" xfId="22" applyNumberFormat="1" applyFont="1" applyBorder="1" applyAlignment="1">
      <alignment horizontal="center" vertical="center" wrapText="1"/>
    </xf>
    <xf numFmtId="9" fontId="7" fillId="0" borderId="56" xfId="22" applyNumberFormat="1" applyFont="1" applyBorder="1" applyAlignment="1">
      <alignment vertical="top" wrapText="1"/>
    </xf>
    <xf numFmtId="9" fontId="7" fillId="0" borderId="27" xfId="22" applyNumberFormat="1" applyFont="1" applyBorder="1" applyAlignment="1">
      <alignment vertical="top" wrapText="1"/>
    </xf>
    <xf numFmtId="9" fontId="7" fillId="0" borderId="62" xfId="22" applyNumberFormat="1" applyFont="1" applyBorder="1" applyAlignment="1">
      <alignment vertical="top" wrapText="1"/>
    </xf>
    <xf numFmtId="9" fontId="7" fillId="0" borderId="20" xfId="22" applyNumberFormat="1" applyFont="1" applyBorder="1" applyAlignment="1">
      <alignment vertical="top" wrapText="1"/>
    </xf>
    <xf numFmtId="9" fontId="7" fillId="0" borderId="3" xfId="22" applyNumberFormat="1" applyFont="1" applyBorder="1" applyAlignment="1">
      <alignment vertical="top" wrapText="1"/>
    </xf>
    <xf numFmtId="9" fontId="7" fillId="0" borderId="7" xfId="22" applyNumberFormat="1" applyFont="1" applyBorder="1" applyAlignment="1">
      <alignment vertical="top" wrapText="1"/>
    </xf>
    <xf numFmtId="2" fontId="7" fillId="0" borderId="33" xfId="22" applyNumberFormat="1" applyFont="1" applyBorder="1" applyAlignment="1">
      <alignment horizontal="center" vertical="center" wrapText="1"/>
    </xf>
    <xf numFmtId="0" fontId="7" fillId="0" borderId="27" xfId="0" applyFont="1" applyBorder="1" applyAlignment="1">
      <alignment horizontal="left" vertical="top" wrapText="1"/>
    </xf>
    <xf numFmtId="0" fontId="7" fillId="0" borderId="62" xfId="0" applyFont="1" applyBorder="1" applyAlignment="1">
      <alignment horizontal="left" vertical="top" wrapText="1"/>
    </xf>
    <xf numFmtId="0" fontId="7" fillId="0" borderId="0" xfId="0" applyFont="1" applyAlignment="1">
      <alignment horizontal="left" vertical="top" wrapText="1"/>
    </xf>
    <xf numFmtId="0" fontId="7" fillId="0" borderId="14" xfId="0" applyFont="1" applyBorder="1" applyAlignment="1">
      <alignment horizontal="left" vertical="top" wrapText="1"/>
    </xf>
    <xf numFmtId="0" fontId="7" fillId="0" borderId="3" xfId="0" applyFont="1" applyBorder="1" applyAlignment="1">
      <alignment horizontal="left" vertical="top" wrapText="1"/>
    </xf>
    <xf numFmtId="0" fontId="7" fillId="0" borderId="7" xfId="0" applyFont="1" applyBorder="1" applyAlignment="1">
      <alignment horizontal="left" vertical="top" wrapText="1"/>
    </xf>
    <xf numFmtId="2" fontId="7" fillId="0" borderId="65" xfId="22" applyNumberFormat="1" applyFont="1" applyBorder="1" applyAlignment="1">
      <alignment horizontal="left" vertical="center" wrapText="1"/>
    </xf>
    <xf numFmtId="2" fontId="7" fillId="0" borderId="30" xfId="22" applyNumberFormat="1" applyFont="1" applyBorder="1" applyAlignment="1">
      <alignment horizontal="left" vertical="center" wrapText="1"/>
    </xf>
    <xf numFmtId="2" fontId="7" fillId="0" borderId="85" xfId="22" applyNumberFormat="1" applyFont="1" applyBorder="1" applyAlignment="1">
      <alignment horizontal="left" vertical="center" wrapText="1"/>
    </xf>
    <xf numFmtId="2" fontId="7" fillId="19" borderId="28" xfId="22" applyNumberFormat="1" applyFont="1" applyFill="1" applyBorder="1" applyAlignment="1">
      <alignment horizontal="center" vertical="center" wrapText="1"/>
    </xf>
    <xf numFmtId="2" fontId="7" fillId="19" borderId="35" xfId="22" applyNumberFormat="1" applyFont="1" applyFill="1" applyBorder="1" applyAlignment="1">
      <alignment horizontal="center" vertical="center" wrapText="1"/>
    </xf>
    <xf numFmtId="2" fontId="7" fillId="19" borderId="36" xfId="22" applyNumberFormat="1" applyFont="1" applyFill="1" applyBorder="1" applyAlignment="1">
      <alignment horizontal="center" vertical="center" wrapText="1"/>
    </xf>
    <xf numFmtId="0" fontId="7" fillId="26" borderId="86" xfId="0" applyFont="1" applyFill="1" applyBorder="1" applyAlignment="1">
      <alignment horizontal="left" vertical="top" wrapText="1"/>
    </xf>
    <xf numFmtId="0" fontId="7" fillId="26" borderId="87" xfId="0" applyFont="1" applyFill="1" applyBorder="1" applyAlignment="1">
      <alignment horizontal="left" vertical="top" wrapText="1"/>
    </xf>
    <xf numFmtId="0" fontId="7" fillId="26" borderId="88" xfId="0" applyFont="1" applyFill="1" applyBorder="1" applyAlignment="1">
      <alignment horizontal="left" vertical="top" wrapText="1"/>
    </xf>
    <xf numFmtId="0" fontId="7" fillId="26" borderId="89" xfId="0" applyFont="1" applyFill="1" applyBorder="1" applyAlignment="1">
      <alignment horizontal="left" vertical="top" wrapText="1"/>
    </xf>
    <xf numFmtId="0" fontId="7" fillId="26" borderId="0" xfId="0" applyFont="1" applyFill="1" applyAlignment="1">
      <alignment horizontal="left" vertical="top" wrapText="1"/>
    </xf>
    <xf numFmtId="0" fontId="7" fillId="26" borderId="90" xfId="0" applyFont="1" applyFill="1" applyBorder="1" applyAlignment="1">
      <alignment horizontal="left" vertical="top" wrapText="1"/>
    </xf>
    <xf numFmtId="0" fontId="7" fillId="26" borderId="91" xfId="0" applyFont="1" applyFill="1" applyBorder="1" applyAlignment="1">
      <alignment horizontal="left" vertical="top" wrapText="1"/>
    </xf>
    <xf numFmtId="0" fontId="7" fillId="26" borderId="92" xfId="0" applyFont="1" applyFill="1" applyBorder="1" applyAlignment="1">
      <alignment horizontal="left" vertical="top" wrapText="1"/>
    </xf>
    <xf numFmtId="0" fontId="7" fillId="26" borderId="93" xfId="0" applyFont="1" applyFill="1" applyBorder="1" applyAlignment="1">
      <alignment horizontal="left" vertical="top" wrapText="1"/>
    </xf>
    <xf numFmtId="0" fontId="8" fillId="19" borderId="10" xfId="22" applyFont="1" applyFill="1" applyBorder="1" applyAlignment="1">
      <alignment horizontal="center" vertical="center" wrapText="1"/>
    </xf>
    <xf numFmtId="0" fontId="8" fillId="19" borderId="4" xfId="22" applyFont="1" applyFill="1" applyBorder="1" applyAlignment="1">
      <alignment horizontal="center" vertical="center" wrapText="1"/>
    </xf>
    <xf numFmtId="9" fontId="7" fillId="9" borderId="33" xfId="28" applyFont="1" applyFill="1" applyBorder="1" applyAlignment="1" applyProtection="1">
      <alignment horizontal="center" vertical="center" wrapText="1"/>
      <protection locked="0"/>
    </xf>
    <xf numFmtId="0" fontId="8" fillId="9" borderId="33" xfId="22" applyFont="1" applyFill="1" applyBorder="1" applyAlignment="1">
      <alignment horizontal="center" vertical="center" wrapText="1"/>
    </xf>
    <xf numFmtId="2" fontId="7" fillId="0" borderId="18" xfId="22" applyNumberFormat="1" applyFont="1" applyBorder="1" applyAlignment="1">
      <alignment horizontal="center" vertical="center" wrapText="1"/>
    </xf>
    <xf numFmtId="2" fontId="7" fillId="0" borderId="65" xfId="22" applyNumberFormat="1" applyFont="1" applyBorder="1" applyAlignment="1">
      <alignment horizontal="center" vertical="center" wrapText="1"/>
    </xf>
    <xf numFmtId="9" fontId="7" fillId="19" borderId="10" xfId="28" applyFont="1" applyFill="1" applyBorder="1" applyAlignment="1" applyProtection="1">
      <alignment horizontal="center" vertical="center" wrapText="1"/>
      <protection locked="0"/>
    </xf>
    <xf numFmtId="9" fontId="7" fillId="19" borderId="4" xfId="28" applyFont="1" applyFill="1" applyBorder="1" applyAlignment="1" applyProtection="1">
      <alignment horizontal="center" vertical="center" wrapText="1"/>
      <protection locked="0"/>
    </xf>
    <xf numFmtId="9" fontId="8" fillId="0" borderId="85" xfId="22" applyNumberFormat="1" applyFont="1" applyBorder="1" applyAlignment="1">
      <alignment horizontal="center" vertical="center" wrapText="1"/>
    </xf>
    <xf numFmtId="9" fontId="7" fillId="19" borderId="56" xfId="28" applyFont="1" applyFill="1" applyBorder="1" applyAlignment="1" applyProtection="1">
      <alignment horizontal="center" vertical="center" wrapText="1"/>
      <protection locked="0"/>
    </xf>
    <xf numFmtId="9" fontId="7" fillId="19" borderId="20" xfId="28" applyFont="1" applyFill="1" applyBorder="1" applyAlignment="1" applyProtection="1">
      <alignment horizontal="center" vertical="center" wrapText="1"/>
      <protection locked="0"/>
    </xf>
    <xf numFmtId="9" fontId="7" fillId="0" borderId="56" xfId="22" applyNumberFormat="1" applyFont="1" applyBorder="1" applyAlignment="1">
      <alignment horizontal="left" vertical="center" wrapText="1"/>
    </xf>
    <xf numFmtId="9" fontId="7" fillId="0" borderId="27" xfId="22" applyNumberFormat="1" applyFont="1" applyBorder="1" applyAlignment="1">
      <alignment horizontal="left" vertical="center" wrapText="1"/>
    </xf>
    <xf numFmtId="9" fontId="7" fillId="0" borderId="62" xfId="22" applyNumberFormat="1" applyFont="1" applyBorder="1" applyAlignment="1">
      <alignment horizontal="left" vertical="center" wrapText="1"/>
    </xf>
    <xf numFmtId="9" fontId="7" fillId="0" borderId="20" xfId="22" applyNumberFormat="1" applyFont="1" applyBorder="1" applyAlignment="1">
      <alignment horizontal="left" vertical="center" wrapText="1"/>
    </xf>
    <xf numFmtId="9" fontId="7" fillId="0" borderId="3" xfId="22" applyNumberFormat="1" applyFont="1" applyBorder="1" applyAlignment="1">
      <alignment horizontal="left" vertical="center" wrapText="1"/>
    </xf>
    <xf numFmtId="9" fontId="7" fillId="0" borderId="7" xfId="22" applyNumberFormat="1" applyFont="1" applyBorder="1" applyAlignment="1">
      <alignment horizontal="left" vertical="center" wrapText="1"/>
    </xf>
    <xf numFmtId="2" fontId="7" fillId="0" borderId="18" xfId="22" applyNumberFormat="1" applyFont="1" applyBorder="1" applyAlignment="1">
      <alignment horizontal="left" vertical="center" wrapText="1"/>
    </xf>
    <xf numFmtId="9" fontId="45" fillId="0" borderId="56" xfId="22" applyNumberFormat="1" applyFont="1" applyBorder="1" applyAlignment="1">
      <alignment horizontal="left" vertical="center" wrapText="1"/>
    </xf>
    <xf numFmtId="9" fontId="7" fillId="0" borderId="28" xfId="22" applyNumberFormat="1" applyFont="1" applyBorder="1" applyAlignment="1">
      <alignment horizontal="left" vertical="center" wrapText="1"/>
    </xf>
    <xf numFmtId="9" fontId="7" fillId="0" borderId="36" xfId="22" applyNumberFormat="1" applyFont="1" applyBorder="1" applyAlignment="1">
      <alignment horizontal="left" vertical="center" wrapText="1"/>
    </xf>
    <xf numFmtId="9" fontId="7" fillId="0" borderId="56" xfId="30" applyFont="1" applyFill="1" applyBorder="1" applyAlignment="1" applyProtection="1">
      <alignment horizontal="left" vertical="center" wrapText="1"/>
    </xf>
    <xf numFmtId="9" fontId="7" fillId="0" borderId="27" xfId="30" applyFont="1" applyFill="1" applyBorder="1" applyAlignment="1" applyProtection="1">
      <alignment horizontal="left" vertical="center" wrapText="1"/>
    </xf>
    <xf numFmtId="9" fontId="7" fillId="0" borderId="28" xfId="30" applyFont="1" applyFill="1" applyBorder="1" applyAlignment="1" applyProtection="1">
      <alignment horizontal="left" vertical="center" wrapText="1"/>
    </xf>
    <xf numFmtId="9" fontId="7" fillId="0" borderId="60" xfId="30" applyFont="1" applyFill="1" applyBorder="1" applyAlignment="1" applyProtection="1">
      <alignment horizontal="left" vertical="center" wrapText="1"/>
    </xf>
    <xf numFmtId="9" fontId="7" fillId="0" borderId="15" xfId="30" applyFont="1" applyFill="1" applyBorder="1" applyAlignment="1" applyProtection="1">
      <alignment horizontal="left" vertical="center" wrapText="1"/>
    </xf>
    <xf numFmtId="9" fontId="7" fillId="0" borderId="61" xfId="30" applyFont="1" applyFill="1" applyBorder="1" applyAlignment="1" applyProtection="1">
      <alignment horizontal="left" vertical="center" wrapText="1"/>
    </xf>
    <xf numFmtId="9" fontId="35" fillId="0" borderId="56" xfId="30" applyFont="1" applyFill="1" applyBorder="1" applyAlignment="1" applyProtection="1">
      <alignment horizontal="center" vertical="center" wrapText="1"/>
    </xf>
    <xf numFmtId="9" fontId="35" fillId="0" borderId="27" xfId="30" applyFont="1" applyFill="1" applyBorder="1" applyAlignment="1" applyProtection="1">
      <alignment horizontal="center" vertical="center" wrapText="1"/>
    </xf>
    <xf numFmtId="9" fontId="35" fillId="0" borderId="28" xfId="30" applyFont="1" applyFill="1" applyBorder="1" applyAlignment="1" applyProtection="1">
      <alignment horizontal="center" vertical="center" wrapText="1"/>
    </xf>
    <xf numFmtId="9" fontId="35" fillId="0" borderId="60" xfId="30" applyFont="1" applyFill="1" applyBorder="1" applyAlignment="1" applyProtection="1">
      <alignment horizontal="center" vertical="center" wrapText="1"/>
    </xf>
    <xf numFmtId="9" fontId="35" fillId="0" borderId="15" xfId="30" applyFont="1" applyFill="1" applyBorder="1" applyAlignment="1" applyProtection="1">
      <alignment horizontal="center" vertical="center" wrapText="1"/>
    </xf>
    <xf numFmtId="9" fontId="35" fillId="0" borderId="61" xfId="30" applyFont="1" applyFill="1" applyBorder="1" applyAlignment="1" applyProtection="1">
      <alignment horizontal="center" vertical="center" wrapText="1"/>
    </xf>
    <xf numFmtId="9" fontId="35" fillId="0" borderId="62" xfId="30" applyFont="1" applyFill="1" applyBorder="1" applyAlignment="1" applyProtection="1">
      <alignment horizontal="center" vertical="center" wrapText="1"/>
    </xf>
    <xf numFmtId="9" fontId="35" fillId="0" borderId="16" xfId="30" applyFont="1" applyFill="1" applyBorder="1" applyAlignment="1" applyProtection="1">
      <alignment horizontal="center" vertical="center" wrapText="1"/>
    </xf>
    <xf numFmtId="1" fontId="8" fillId="0" borderId="38" xfId="28" applyNumberFormat="1" applyFont="1" applyFill="1" applyBorder="1" applyAlignment="1" applyProtection="1">
      <alignment horizontal="center" vertical="center" wrapText="1"/>
    </xf>
    <xf numFmtId="1" fontId="8" fillId="0" borderId="40" xfId="28" applyNumberFormat="1" applyFont="1" applyFill="1" applyBorder="1" applyAlignment="1" applyProtection="1">
      <alignment horizontal="center" vertical="center" wrapText="1"/>
    </xf>
    <xf numFmtId="2" fontId="7" fillId="0" borderId="18" xfId="22" applyNumberFormat="1" applyFont="1" applyBorder="1" applyAlignment="1">
      <alignment vertical="center" wrapText="1"/>
    </xf>
    <xf numFmtId="0" fontId="27" fillId="0" borderId="58" xfId="0" applyFont="1" applyBorder="1" applyAlignment="1">
      <alignment vertical="center" wrapText="1"/>
    </xf>
    <xf numFmtId="9" fontId="7" fillId="0" borderId="33" xfId="22" applyNumberFormat="1" applyFont="1" applyBorder="1" applyAlignment="1">
      <alignment horizontal="center" vertical="center" wrapText="1"/>
    </xf>
    <xf numFmtId="9" fontId="7" fillId="0" borderId="4" xfId="22" applyNumberFormat="1" applyFont="1" applyBorder="1" applyAlignment="1">
      <alignment horizontal="center" vertical="center" wrapText="1"/>
    </xf>
    <xf numFmtId="0" fontId="8" fillId="0" borderId="56" xfId="0" applyFont="1" applyBorder="1" applyAlignment="1">
      <alignment vertical="center" wrapText="1"/>
    </xf>
    <xf numFmtId="0" fontId="8" fillId="0" borderId="27" xfId="0" applyFont="1" applyBorder="1" applyAlignment="1">
      <alignment vertical="center" wrapText="1"/>
    </xf>
    <xf numFmtId="0" fontId="8" fillId="0" borderId="82" xfId="0" applyFont="1" applyBorder="1" applyAlignment="1">
      <alignment vertical="center" wrapText="1"/>
    </xf>
    <xf numFmtId="0" fontId="8" fillId="0" borderId="79" xfId="0" applyFont="1" applyBorder="1" applyAlignment="1">
      <alignment vertical="center" wrapText="1"/>
    </xf>
    <xf numFmtId="0" fontId="8" fillId="0" borderId="80" xfId="0" applyFont="1" applyBorder="1" applyAlignment="1">
      <alignment vertical="center" wrapText="1"/>
    </xf>
    <xf numFmtId="0" fontId="8" fillId="0" borderId="84" xfId="0" applyFont="1" applyBorder="1" applyAlignment="1">
      <alignment vertical="center" wrapText="1"/>
    </xf>
    <xf numFmtId="2" fontId="7" fillId="0" borderId="8" xfId="22" applyNumberFormat="1" applyFont="1" applyBorder="1" applyAlignment="1">
      <alignment vertical="center" wrapText="1"/>
    </xf>
    <xf numFmtId="0" fontId="41" fillId="0" borderId="56" xfId="0" applyFont="1" applyBorder="1" applyAlignment="1">
      <alignment vertical="center" wrapText="1"/>
    </xf>
    <xf numFmtId="0" fontId="41" fillId="0" borderId="27" xfId="0" applyFont="1" applyBorder="1" applyAlignment="1">
      <alignment vertical="center" wrapText="1"/>
    </xf>
    <xf numFmtId="0" fontId="41" fillId="0" borderId="82" xfId="0" applyFont="1" applyBorder="1" applyAlignment="1">
      <alignment vertical="center" wrapText="1"/>
    </xf>
    <xf numFmtId="0" fontId="41" fillId="0" borderId="34" xfId="0" applyFont="1" applyBorder="1" applyAlignment="1">
      <alignment vertical="center" wrapText="1"/>
    </xf>
    <xf numFmtId="0" fontId="41" fillId="0" borderId="0" xfId="0" applyFont="1" applyAlignment="1">
      <alignment vertical="center" wrapText="1"/>
    </xf>
    <xf numFmtId="0" fontId="41" fillId="0" borderId="83" xfId="0" applyFont="1" applyBorder="1" applyAlignment="1">
      <alignment vertical="center" wrapText="1"/>
    </xf>
    <xf numFmtId="0" fontId="8" fillId="0" borderId="34" xfId="0" applyFont="1" applyBorder="1" applyAlignment="1">
      <alignment vertical="center" wrapText="1"/>
    </xf>
    <xf numFmtId="0" fontId="8" fillId="0" borderId="0" xfId="0" applyFont="1" applyAlignment="1">
      <alignment vertical="center" wrapText="1"/>
    </xf>
    <xf numFmtId="0" fontId="8" fillId="0" borderId="83" xfId="0" applyFont="1" applyBorder="1" applyAlignment="1">
      <alignment vertical="center" wrapText="1"/>
    </xf>
    <xf numFmtId="2" fontId="7" fillId="0" borderId="30" xfId="22" applyNumberFormat="1" applyFont="1" applyBorder="1" applyAlignment="1">
      <alignment vertical="center" wrapText="1"/>
    </xf>
    <xf numFmtId="0" fontId="41" fillId="0" borderId="78"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41" fillId="0" borderId="81" xfId="0" applyFont="1" applyBorder="1" applyAlignment="1">
      <alignment vertical="center" wrapText="1"/>
    </xf>
    <xf numFmtId="9" fontId="7" fillId="0" borderId="56" xfId="30" applyFont="1" applyFill="1" applyBorder="1" applyAlignment="1" applyProtection="1">
      <alignment horizontal="center" vertical="center" wrapText="1"/>
    </xf>
    <xf numFmtId="9" fontId="7" fillId="0" borderId="27" xfId="30" applyFont="1" applyFill="1" applyBorder="1" applyAlignment="1" applyProtection="1">
      <alignment horizontal="center" vertical="center" wrapText="1"/>
    </xf>
    <xf numFmtId="9" fontId="7" fillId="0" borderId="28" xfId="30" applyFont="1" applyFill="1" applyBorder="1" applyAlignment="1" applyProtection="1">
      <alignment horizontal="center" vertical="center" wrapText="1"/>
    </xf>
    <xf numFmtId="9" fontId="7" fillId="0" borderId="60" xfId="30" applyFont="1" applyFill="1" applyBorder="1" applyAlignment="1" applyProtection="1">
      <alignment horizontal="center" vertical="center" wrapText="1"/>
    </xf>
    <xf numFmtId="9" fontId="7" fillId="0" borderId="15" xfId="30" applyFont="1" applyFill="1" applyBorder="1" applyAlignment="1" applyProtection="1">
      <alignment horizontal="center" vertical="center" wrapText="1"/>
    </xf>
    <xf numFmtId="9" fontId="7" fillId="0" borderId="61" xfId="30" applyFont="1" applyFill="1" applyBorder="1" applyAlignment="1" applyProtection="1">
      <alignment horizontal="center" vertical="center" wrapText="1"/>
    </xf>
    <xf numFmtId="9" fontId="7" fillId="0" borderId="62" xfId="30" applyFont="1" applyFill="1" applyBorder="1" applyAlignment="1" applyProtection="1">
      <alignment horizontal="left" vertical="center" wrapText="1"/>
    </xf>
    <xf numFmtId="9" fontId="7" fillId="0" borderId="16" xfId="30" applyFont="1" applyFill="1" applyBorder="1" applyAlignment="1" applyProtection="1">
      <alignment horizontal="left" vertical="center" wrapText="1"/>
    </xf>
    <xf numFmtId="9" fontId="8" fillId="0" borderId="38" xfId="28" applyFont="1" applyFill="1" applyBorder="1" applyAlignment="1" applyProtection="1">
      <alignment horizontal="center" vertical="center" wrapText="1"/>
    </xf>
    <xf numFmtId="9" fontId="8" fillId="0" borderId="40" xfId="28" applyFont="1" applyFill="1" applyBorder="1" applyAlignment="1" applyProtection="1">
      <alignment horizontal="center" vertical="center" wrapText="1"/>
    </xf>
    <xf numFmtId="2" fontId="7" fillId="0" borderId="30" xfId="22" applyNumberFormat="1" applyFont="1" applyBorder="1" applyAlignment="1">
      <alignment horizontal="center" vertical="center" wrapText="1"/>
    </xf>
    <xf numFmtId="0" fontId="8" fillId="0" borderId="18" xfId="22" applyFont="1" applyBorder="1" applyAlignment="1">
      <alignment horizontal="center" vertical="center" wrapText="1"/>
    </xf>
    <xf numFmtId="0" fontId="8" fillId="0" borderId="58" xfId="22"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9" fontId="33" fillId="0" borderId="56" xfId="30" applyFont="1" applyFill="1" applyBorder="1" applyAlignment="1" applyProtection="1">
      <alignment horizontal="center" vertical="center" wrapText="1"/>
    </xf>
    <xf numFmtId="9" fontId="33" fillId="0" borderId="27" xfId="30" applyFont="1" applyFill="1" applyBorder="1" applyAlignment="1" applyProtection="1">
      <alignment horizontal="center" vertical="center" wrapText="1"/>
    </xf>
    <xf numFmtId="9" fontId="33" fillId="0" borderId="28" xfId="30" applyFont="1" applyFill="1" applyBorder="1" applyAlignment="1" applyProtection="1">
      <alignment horizontal="center" vertical="center" wrapText="1"/>
    </xf>
    <xf numFmtId="9" fontId="33" fillId="0" borderId="60"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61" xfId="30" applyFont="1" applyFill="1" applyBorder="1" applyAlignment="1" applyProtection="1">
      <alignment horizontal="center" vertical="center" wrapText="1"/>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2" xfId="22" applyFont="1" applyBorder="1" applyAlignment="1">
      <alignment horizontal="center" vertical="center" wrapText="1"/>
    </xf>
    <xf numFmtId="172" fontId="8" fillId="19" borderId="2" xfId="17" applyNumberFormat="1" applyFont="1" applyFill="1" applyBorder="1" applyAlignment="1" applyProtection="1">
      <alignment horizontal="center" vertical="center" wrapText="1"/>
    </xf>
    <xf numFmtId="172" fontId="8" fillId="19" borderId="5" xfId="17" applyNumberFormat="1" applyFont="1" applyFill="1" applyBorder="1" applyAlignment="1" applyProtection="1">
      <alignment horizontal="center" vertical="center" wrapText="1"/>
    </xf>
    <xf numFmtId="0" fontId="8" fillId="24" borderId="5" xfId="0" applyFont="1" applyFill="1" applyBorder="1" applyAlignment="1">
      <alignment horizontal="left" vertical="center" wrapText="1"/>
    </xf>
    <xf numFmtId="0" fontId="8" fillId="24" borderId="1" xfId="0" applyFont="1" applyFill="1" applyBorder="1" applyAlignment="1">
      <alignment horizontal="left" vertical="center" wrapText="1"/>
    </xf>
    <xf numFmtId="0" fontId="8" fillId="24" borderId="9" xfId="0" applyFont="1" applyFill="1" applyBorder="1" applyAlignment="1">
      <alignment horizontal="left" vertical="center" wrapText="1"/>
    </xf>
    <xf numFmtId="0" fontId="8" fillId="20" borderId="44" xfId="22" applyFont="1" applyFill="1" applyBorder="1" applyAlignment="1">
      <alignment horizontal="center" vertical="center" wrapText="1"/>
    </xf>
    <xf numFmtId="0" fontId="8" fillId="20" borderId="11" xfId="22" applyFont="1" applyFill="1" applyBorder="1" applyAlignment="1">
      <alignment horizontal="center" vertical="center" wrapText="1"/>
    </xf>
    <xf numFmtId="0" fontId="8" fillId="20" borderId="12" xfId="22" applyFont="1" applyFill="1" applyBorder="1" applyAlignment="1">
      <alignment horizontal="center" vertical="center" wrapText="1"/>
    </xf>
    <xf numFmtId="0" fontId="0" fillId="0" borderId="58" xfId="0" applyBorder="1" applyAlignment="1">
      <alignment vertical="center" wrapText="1"/>
    </xf>
    <xf numFmtId="0" fontId="8" fillId="2" borderId="13" xfId="22" applyFont="1" applyFill="1" applyBorder="1" applyAlignment="1">
      <alignment horizontal="center" vertical="center" wrapText="1"/>
    </xf>
    <xf numFmtId="0" fontId="8" fillId="19" borderId="0" xfId="22" applyFont="1" applyFill="1" applyAlignment="1">
      <alignment horizontal="center" vertical="center" wrapText="1"/>
    </xf>
    <xf numFmtId="0" fontId="8" fillId="20" borderId="23" xfId="22" applyFont="1" applyFill="1" applyBorder="1" applyAlignment="1">
      <alignment horizontal="center" vertical="center" wrapText="1"/>
    </xf>
    <xf numFmtId="0" fontId="8" fillId="20" borderId="24" xfId="22" applyFont="1" applyFill="1" applyBorder="1" applyAlignment="1">
      <alignment horizontal="center" vertical="center" wrapText="1"/>
    </xf>
    <xf numFmtId="0" fontId="8" fillId="20" borderId="25" xfId="22" applyFont="1" applyFill="1" applyBorder="1" applyAlignment="1">
      <alignment horizontal="center" vertical="center" wrapText="1"/>
    </xf>
    <xf numFmtId="172" fontId="8" fillId="19" borderId="2" xfId="17" applyNumberFormat="1" applyFont="1" applyFill="1" applyBorder="1" applyAlignment="1" applyProtection="1">
      <alignment horizontal="center" vertical="center"/>
    </xf>
    <xf numFmtId="172" fontId="8" fillId="19" borderId="5" xfId="17" applyNumberFormat="1" applyFont="1" applyFill="1" applyBorder="1" applyAlignment="1" applyProtection="1">
      <alignment horizontal="center" vertical="center"/>
    </xf>
    <xf numFmtId="9" fontId="33" fillId="0" borderId="56" xfId="22" applyNumberFormat="1" applyFont="1" applyBorder="1" applyAlignment="1">
      <alignment horizontal="left" vertical="center" wrapText="1"/>
    </xf>
    <xf numFmtId="9" fontId="33" fillId="0" borderId="27" xfId="22" applyNumberFormat="1" applyFont="1" applyBorder="1" applyAlignment="1">
      <alignment horizontal="left" vertical="center" wrapText="1"/>
    </xf>
    <xf numFmtId="9" fontId="33" fillId="0" borderId="62" xfId="22" applyNumberFormat="1" applyFont="1" applyBorder="1" applyAlignment="1">
      <alignment horizontal="left" vertical="center" wrapText="1"/>
    </xf>
    <xf numFmtId="9" fontId="33" fillId="0" borderId="34"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45" xfId="0" applyFont="1" applyBorder="1" applyAlignment="1">
      <alignment horizontal="center" vertical="center"/>
    </xf>
    <xf numFmtId="0" fontId="37" fillId="0" borderId="47" xfId="0" applyFont="1" applyBorder="1" applyAlignment="1">
      <alignment horizontal="center" vertical="center"/>
    </xf>
    <xf numFmtId="9" fontId="33" fillId="0" borderId="56" xfId="22" applyNumberFormat="1" applyFont="1" applyBorder="1" applyAlignment="1">
      <alignment horizontal="center" vertical="center" wrapText="1"/>
    </xf>
    <xf numFmtId="9" fontId="33" fillId="0" borderId="27" xfId="22" applyNumberFormat="1" applyFont="1" applyBorder="1" applyAlignment="1">
      <alignment horizontal="center" vertical="center" wrapText="1"/>
    </xf>
    <xf numFmtId="9" fontId="33" fillId="0" borderId="62" xfId="22" applyNumberFormat="1" applyFont="1" applyBorder="1" applyAlignment="1">
      <alignment horizontal="center" vertical="center" wrapText="1"/>
    </xf>
    <xf numFmtId="9" fontId="33" fillId="0" borderId="60"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9" fontId="33" fillId="0" borderId="34"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9" fontId="33" fillId="0" borderId="62"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8" fillId="0" borderId="57" xfId="22" applyFont="1" applyBorder="1" applyAlignment="1">
      <alignment horizontal="center" vertical="center" wrapText="1"/>
    </xf>
    <xf numFmtId="0" fontId="8" fillId="0" borderId="5" xfId="22" applyFont="1" applyBorder="1" applyAlignment="1">
      <alignment horizontal="center" vertical="center" wrapText="1"/>
    </xf>
    <xf numFmtId="0" fontId="8" fillId="19" borderId="6" xfId="22" applyFont="1" applyFill="1" applyBorder="1" applyAlignment="1">
      <alignment horizontal="center" vertical="center" wrapText="1"/>
    </xf>
    <xf numFmtId="0" fontId="8" fillId="19" borderId="3" xfId="22" applyFont="1" applyFill="1" applyBorder="1" applyAlignment="1">
      <alignment horizontal="center" vertical="center" wrapText="1"/>
    </xf>
    <xf numFmtId="0" fontId="8" fillId="19" borderId="36" xfId="22" applyFont="1" applyFill="1" applyBorder="1" applyAlignment="1">
      <alignment horizontal="center" vertical="center" wrapText="1"/>
    </xf>
    <xf numFmtId="0" fontId="8" fillId="19" borderId="20" xfId="22" applyFont="1" applyFill="1" applyBorder="1" applyAlignment="1">
      <alignment horizontal="center" vertical="center" wrapText="1"/>
    </xf>
    <xf numFmtId="0" fontId="8" fillId="19" borderId="7" xfId="22" applyFont="1" applyFill="1" applyBorder="1" applyAlignment="1">
      <alignment horizontal="center" vertical="center" wrapText="1"/>
    </xf>
    <xf numFmtId="0" fontId="37" fillId="0" borderId="44" xfId="0" applyFont="1" applyBorder="1" applyAlignment="1">
      <alignment horizontal="center" vertical="center"/>
    </xf>
    <xf numFmtId="0" fontId="11" fillId="0" borderId="38" xfId="22" applyFont="1" applyBorder="1" applyAlignment="1">
      <alignment horizontal="center" vertical="center" wrapText="1"/>
    </xf>
    <xf numFmtId="0" fontId="11" fillId="0" borderId="39" xfId="22" applyFont="1" applyBorder="1" applyAlignment="1">
      <alignment horizontal="center" vertical="center" wrapText="1"/>
    </xf>
    <xf numFmtId="0" fontId="11" fillId="0" borderId="40" xfId="22" applyFont="1" applyBorder="1" applyAlignment="1">
      <alignment horizontal="center" vertical="center" wrapText="1"/>
    </xf>
    <xf numFmtId="172" fontId="8" fillId="19" borderId="54" xfId="17" applyNumberFormat="1" applyFont="1" applyFill="1" applyBorder="1" applyAlignment="1" applyProtection="1">
      <alignment horizontal="center" vertical="center" wrapText="1"/>
    </xf>
    <xf numFmtId="172" fontId="8" fillId="19" borderId="66" xfId="17" applyNumberFormat="1" applyFont="1" applyFill="1" applyBorder="1" applyAlignment="1" applyProtection="1">
      <alignment horizontal="center" vertical="center" wrapText="1"/>
    </xf>
    <xf numFmtId="172" fontId="8" fillId="19" borderId="51" xfId="17" applyNumberFormat="1" applyFont="1" applyFill="1" applyBorder="1" applyAlignment="1" applyProtection="1">
      <alignment horizontal="center" vertical="center" wrapText="1"/>
    </xf>
    <xf numFmtId="0" fontId="8" fillId="19" borderId="37" xfId="22" applyFont="1" applyFill="1" applyBorder="1" applyAlignment="1">
      <alignment horizontal="center" vertical="center" wrapText="1"/>
    </xf>
    <xf numFmtId="0" fontId="8" fillId="19" borderId="57" xfId="22" applyFont="1" applyFill="1" applyBorder="1" applyAlignment="1">
      <alignment horizontal="center" vertical="center" wrapText="1"/>
    </xf>
    <xf numFmtId="172" fontId="8" fillId="0" borderId="2" xfId="17" applyNumberFormat="1" applyFont="1" applyFill="1" applyBorder="1" applyAlignment="1" applyProtection="1">
      <alignment horizontal="center" vertical="center" wrapText="1"/>
    </xf>
    <xf numFmtId="172" fontId="8" fillId="0" borderId="22" xfId="17" applyNumberFormat="1" applyFont="1" applyFill="1" applyBorder="1" applyAlignment="1" applyProtection="1">
      <alignment horizontal="center" vertical="center" wrapText="1"/>
    </xf>
    <xf numFmtId="172" fontId="8" fillId="19" borderId="21" xfId="17" applyNumberFormat="1" applyFont="1" applyFill="1" applyBorder="1" applyAlignment="1" applyProtection="1">
      <alignment horizontal="center" vertical="center" wrapText="1"/>
    </xf>
    <xf numFmtId="9" fontId="7" fillId="0" borderId="33" xfId="28" applyFont="1" applyFill="1" applyBorder="1" applyAlignment="1" applyProtection="1">
      <alignment horizontal="center" vertical="center" wrapText="1"/>
    </xf>
    <xf numFmtId="9" fontId="7" fillId="0" borderId="4" xfId="28" applyFont="1" applyFill="1" applyBorder="1" applyAlignment="1" applyProtection="1">
      <alignment horizontal="center" vertical="center" wrapText="1"/>
    </xf>
    <xf numFmtId="9" fontId="7" fillId="0" borderId="56" xfId="22" applyNumberFormat="1" applyFont="1" applyBorder="1" applyAlignment="1">
      <alignment horizontal="left" vertical="top" wrapText="1"/>
    </xf>
    <xf numFmtId="9" fontId="7" fillId="0" borderId="27" xfId="22" applyNumberFormat="1" applyFont="1" applyBorder="1" applyAlignment="1">
      <alignment horizontal="left" vertical="top" wrapText="1"/>
    </xf>
    <xf numFmtId="9" fontId="7" fillId="0" borderId="62" xfId="22" applyNumberFormat="1" applyFont="1" applyBorder="1" applyAlignment="1">
      <alignment horizontal="left" vertical="top" wrapText="1"/>
    </xf>
    <xf numFmtId="2" fontId="7" fillId="0" borderId="29" xfId="22" applyNumberFormat="1" applyFont="1" applyBorder="1" applyAlignment="1">
      <alignment vertical="center" wrapText="1"/>
    </xf>
    <xf numFmtId="9" fontId="7" fillId="0" borderId="10" xfId="28" applyFont="1" applyFill="1" applyBorder="1" applyAlignment="1" applyProtection="1">
      <alignment horizontal="center" vertical="center" wrapText="1"/>
    </xf>
    <xf numFmtId="9" fontId="7" fillId="0" borderId="59" xfId="28" applyFont="1" applyFill="1" applyBorder="1" applyAlignment="1" applyProtection="1">
      <alignment horizontal="center" vertical="center" wrapText="1"/>
    </xf>
    <xf numFmtId="9" fontId="35" fillId="0" borderId="56" xfId="30" applyFont="1" applyFill="1" applyBorder="1" applyAlignment="1" applyProtection="1">
      <alignment horizontal="left" vertical="center" wrapText="1"/>
    </xf>
    <xf numFmtId="9" fontId="35" fillId="0" borderId="27" xfId="30" applyFont="1" applyFill="1" applyBorder="1" applyAlignment="1" applyProtection="1">
      <alignment horizontal="left" vertical="center" wrapText="1"/>
    </xf>
    <xf numFmtId="9" fontId="35" fillId="0" borderId="62" xfId="30" applyFont="1" applyFill="1" applyBorder="1" applyAlignment="1" applyProtection="1">
      <alignment horizontal="left" vertical="center" wrapText="1"/>
    </xf>
    <xf numFmtId="9" fontId="35" fillId="0" borderId="60" xfId="30" applyFont="1" applyFill="1" applyBorder="1" applyAlignment="1" applyProtection="1">
      <alignment horizontal="left" vertical="center" wrapText="1"/>
    </xf>
    <xf numFmtId="9" fontId="35" fillId="0" borderId="15" xfId="30" applyFont="1" applyFill="1" applyBorder="1" applyAlignment="1" applyProtection="1">
      <alignment horizontal="left" vertical="center" wrapText="1"/>
    </xf>
    <xf numFmtId="9" fontId="35" fillId="0" borderId="16" xfId="30" applyFont="1" applyFill="1" applyBorder="1" applyAlignment="1" applyProtection="1">
      <alignment horizontal="left" vertical="center" wrapText="1"/>
    </xf>
    <xf numFmtId="0" fontId="36" fillId="0" borderId="2" xfId="0" applyFont="1" applyBorder="1" applyAlignment="1">
      <alignment horizontal="center" vertical="center"/>
    </xf>
    <xf numFmtId="0" fontId="36" fillId="0" borderId="57" xfId="0" applyFont="1" applyBorder="1" applyAlignment="1">
      <alignment horizontal="center" vertical="center"/>
    </xf>
    <xf numFmtId="0" fontId="36" fillId="0" borderId="5" xfId="0" applyFont="1" applyBorder="1" applyAlignment="1">
      <alignment horizontal="center" vertical="center"/>
    </xf>
    <xf numFmtId="0" fontId="36" fillId="0" borderId="5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20" xfId="0" applyFont="1" applyBorder="1" applyAlignment="1">
      <alignment horizontal="center" vertical="center"/>
    </xf>
    <xf numFmtId="0" fontId="36" fillId="0" borderId="3" xfId="0" applyFont="1" applyBorder="1" applyAlignment="1">
      <alignment horizontal="center" vertical="center"/>
    </xf>
    <xf numFmtId="0" fontId="36" fillId="0" borderId="36" xfId="0" applyFont="1" applyBorder="1" applyAlignment="1">
      <alignment horizontal="center" vertical="center"/>
    </xf>
    <xf numFmtId="0" fontId="36" fillId="0" borderId="1" xfId="0" applyFont="1" applyBorder="1" applyAlignment="1">
      <alignment horizontal="left" vertical="center" wrapText="1"/>
    </xf>
    <xf numFmtId="0" fontId="36" fillId="9" borderId="2" xfId="0" applyFont="1" applyFill="1" applyBorder="1" applyAlignment="1">
      <alignment horizontal="center" vertical="center"/>
    </xf>
    <xf numFmtId="0" fontId="36" fillId="9" borderId="57" xfId="0" applyFont="1" applyFill="1" applyBorder="1" applyAlignment="1">
      <alignment horizontal="center" vertical="center"/>
    </xf>
    <xf numFmtId="0" fontId="36" fillId="9" borderId="5" xfId="0" applyFont="1" applyFill="1" applyBorder="1" applyAlignment="1">
      <alignment horizontal="center" vertical="center"/>
    </xf>
    <xf numFmtId="0" fontId="36" fillId="9" borderId="56" xfId="0" applyFont="1" applyFill="1" applyBorder="1" applyAlignment="1">
      <alignment horizontal="center" vertical="center"/>
    </xf>
    <xf numFmtId="0" fontId="36" fillId="9" borderId="27" xfId="0" applyFont="1" applyFill="1" applyBorder="1" applyAlignment="1">
      <alignment horizontal="center" vertical="center"/>
    </xf>
    <xf numFmtId="0" fontId="36" fillId="9" borderId="28" xfId="0" applyFont="1" applyFill="1" applyBorder="1" applyAlignment="1">
      <alignment horizontal="center" vertical="center"/>
    </xf>
    <xf numFmtId="0" fontId="36" fillId="9" borderId="34" xfId="0" applyFont="1" applyFill="1" applyBorder="1" applyAlignment="1">
      <alignment horizontal="center" vertical="center"/>
    </xf>
    <xf numFmtId="0" fontId="36" fillId="9" borderId="0" xfId="0" applyFont="1" applyFill="1" applyAlignment="1">
      <alignment horizontal="center" vertical="center"/>
    </xf>
    <xf numFmtId="0" fontId="36" fillId="9" borderId="35" xfId="0" applyFont="1" applyFill="1" applyBorder="1" applyAlignment="1">
      <alignment horizontal="center" vertical="center"/>
    </xf>
    <xf numFmtId="0" fontId="36" fillId="9" borderId="20" xfId="0" applyFont="1" applyFill="1" applyBorder="1" applyAlignment="1">
      <alignment horizontal="center" vertical="center"/>
    </xf>
    <xf numFmtId="0" fontId="36" fillId="9" borderId="3" xfId="0" applyFont="1" applyFill="1" applyBorder="1" applyAlignment="1">
      <alignment horizontal="center" vertical="center"/>
    </xf>
    <xf numFmtId="0" fontId="36" fillId="9" borderId="36" xfId="0" applyFont="1" applyFill="1" applyBorder="1" applyAlignment="1">
      <alignment horizontal="center" vertical="center"/>
    </xf>
    <xf numFmtId="0" fontId="36" fillId="9" borderId="10" xfId="0" applyFont="1" applyFill="1" applyBorder="1" applyAlignment="1">
      <alignment horizontal="center" vertical="center" wrapText="1"/>
    </xf>
    <xf numFmtId="0" fontId="36" fillId="9" borderId="33" xfId="0" applyFont="1" applyFill="1" applyBorder="1" applyAlignment="1">
      <alignment horizontal="center" vertical="center" wrapText="1"/>
    </xf>
    <xf numFmtId="0" fontId="36" fillId="9" borderId="4" xfId="0" applyFont="1" applyFill="1" applyBorder="1" applyAlignment="1">
      <alignment horizontal="center" vertical="center" wrapText="1"/>
    </xf>
    <xf numFmtId="0" fontId="36" fillId="9" borderId="1" xfId="0" applyFont="1" applyFill="1" applyBorder="1" applyAlignment="1">
      <alignment horizontal="center" vertical="center"/>
    </xf>
    <xf numFmtId="14" fontId="40"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6" fillId="0" borderId="1" xfId="0" applyFont="1" applyBorder="1" applyAlignment="1">
      <alignment horizontal="center" vertical="center" wrapText="1"/>
    </xf>
    <xf numFmtId="0" fontId="36" fillId="9" borderId="20" xfId="0" applyFont="1" applyFill="1" applyBorder="1" applyAlignment="1">
      <alignment horizontal="left" vertical="center" wrapText="1"/>
    </xf>
    <xf numFmtId="0" fontId="36" fillId="9" borderId="3" xfId="0" applyFont="1" applyFill="1" applyBorder="1" applyAlignment="1">
      <alignment horizontal="left" vertical="center" wrapText="1"/>
    </xf>
    <xf numFmtId="0" fontId="36" fillId="9" borderId="36" xfId="0" applyFont="1" applyFill="1" applyBorder="1" applyAlignment="1">
      <alignment horizontal="left" vertical="center" wrapText="1"/>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57" xfId="0" applyFont="1" applyBorder="1" applyAlignment="1">
      <alignment horizontal="center" vertical="center"/>
    </xf>
    <xf numFmtId="0" fontId="32" fillId="0" borderId="5" xfId="0" applyFont="1" applyBorder="1" applyAlignment="1">
      <alignment horizontal="center" vertical="center"/>
    </xf>
    <xf numFmtId="0" fontId="36" fillId="9" borderId="2" xfId="0" applyFont="1" applyFill="1" applyBorder="1" applyAlignment="1">
      <alignment horizontal="left" vertical="center"/>
    </xf>
    <xf numFmtId="0" fontId="36" fillId="9" borderId="57" xfId="0" applyFont="1" applyFill="1" applyBorder="1" applyAlignment="1">
      <alignment horizontal="left" vertical="center"/>
    </xf>
    <xf numFmtId="0" fontId="36" fillId="9" borderId="5" xfId="0" applyFont="1" applyFill="1" applyBorder="1" applyAlignment="1">
      <alignment horizontal="left" vertical="center"/>
    </xf>
    <xf numFmtId="0" fontId="32" fillId="0" borderId="2" xfId="0" applyFont="1" applyBorder="1" applyAlignment="1">
      <alignment horizontal="center" vertical="center"/>
    </xf>
    <xf numFmtId="0" fontId="8" fillId="19" borderId="2" xfId="22" applyFont="1" applyFill="1" applyBorder="1" applyAlignment="1">
      <alignment horizontal="left" vertical="center" wrapText="1"/>
    </xf>
    <xf numFmtId="0" fontId="8" fillId="19" borderId="57" xfId="22" applyFont="1" applyFill="1" applyBorder="1" applyAlignment="1">
      <alignment horizontal="left" vertical="center" wrapText="1"/>
    </xf>
    <xf numFmtId="0" fontId="8" fillId="19" borderId="5" xfId="22" applyFont="1" applyFill="1" applyBorder="1" applyAlignment="1">
      <alignment horizontal="left" vertical="center" wrapText="1"/>
    </xf>
    <xf numFmtId="0" fontId="36" fillId="9" borderId="2" xfId="0" applyFont="1" applyFill="1" applyBorder="1" applyAlignment="1">
      <alignment horizontal="center" vertical="center" wrapText="1"/>
    </xf>
    <xf numFmtId="0" fontId="36" fillId="9" borderId="5" xfId="0" applyFont="1" applyFill="1" applyBorder="1" applyAlignment="1">
      <alignment horizontal="center" vertical="center" wrapText="1"/>
    </xf>
    <xf numFmtId="0" fontId="36" fillId="9" borderId="57" xfId="0" applyFont="1" applyFill="1" applyBorder="1" applyAlignment="1">
      <alignment horizontal="center" vertical="center" wrapText="1"/>
    </xf>
    <xf numFmtId="0" fontId="8" fillId="23" borderId="56" xfId="22" applyFont="1" applyFill="1" applyBorder="1" applyAlignment="1">
      <alignment horizontal="center" vertical="center" wrapText="1"/>
    </xf>
    <xf numFmtId="0" fontId="8" fillId="23" borderId="27" xfId="22" applyFont="1" applyFill="1" applyBorder="1" applyAlignment="1">
      <alignment horizontal="center" vertical="center" wrapText="1"/>
    </xf>
    <xf numFmtId="0" fontId="8" fillId="23" borderId="28" xfId="22" applyFont="1" applyFill="1" applyBorder="1" applyAlignment="1">
      <alignment horizontal="center" vertical="center" wrapText="1"/>
    </xf>
    <xf numFmtId="0" fontId="8" fillId="23" borderId="34" xfId="22" applyFont="1" applyFill="1" applyBorder="1" applyAlignment="1">
      <alignment horizontal="center" vertical="center" wrapText="1"/>
    </xf>
    <xf numFmtId="0" fontId="8" fillId="23" borderId="0" xfId="22" applyFont="1" applyFill="1" applyAlignment="1">
      <alignment horizontal="center" vertical="center" wrapText="1"/>
    </xf>
    <xf numFmtId="0" fontId="8" fillId="23" borderId="35" xfId="22" applyFont="1" applyFill="1" applyBorder="1" applyAlignment="1">
      <alignment horizontal="center" vertical="center" wrapText="1"/>
    </xf>
    <xf numFmtId="0" fontId="8" fillId="23" borderId="20" xfId="22" applyFont="1" applyFill="1" applyBorder="1" applyAlignment="1">
      <alignment horizontal="center" vertical="center" wrapText="1"/>
    </xf>
    <xf numFmtId="0" fontId="8" fillId="23" borderId="3" xfId="22" applyFont="1" applyFill="1" applyBorder="1" applyAlignment="1">
      <alignment horizontal="center" vertical="center" wrapText="1"/>
    </xf>
    <xf numFmtId="0" fontId="8" fillId="23" borderId="36" xfId="22" applyFont="1" applyFill="1" applyBorder="1" applyAlignment="1">
      <alignment horizontal="center" vertical="center" wrapText="1"/>
    </xf>
    <xf numFmtId="0" fontId="32" fillId="0" borderId="2" xfId="0" applyFont="1" applyBorder="1" applyAlignment="1">
      <alignment horizontal="left" vertical="center"/>
    </xf>
    <xf numFmtId="0" fontId="32" fillId="0" borderId="57" xfId="0" applyFont="1" applyBorder="1" applyAlignment="1">
      <alignment horizontal="left" vertical="center"/>
    </xf>
    <xf numFmtId="0" fontId="32" fillId="0" borderId="5" xfId="0" applyFont="1" applyBorder="1" applyAlignment="1">
      <alignment horizontal="left" vertical="center"/>
    </xf>
    <xf numFmtId="0" fontId="36" fillId="23" borderId="56" xfId="22" applyFont="1" applyFill="1" applyBorder="1" applyAlignment="1">
      <alignment horizontal="center" vertical="center" wrapText="1"/>
    </xf>
    <xf numFmtId="0" fontId="36" fillId="23" borderId="27" xfId="22" applyFont="1" applyFill="1" applyBorder="1" applyAlignment="1">
      <alignment horizontal="center" vertical="center" wrapText="1"/>
    </xf>
    <xf numFmtId="0" fontId="36" fillId="23" borderId="28" xfId="22" applyFont="1" applyFill="1" applyBorder="1" applyAlignment="1">
      <alignment horizontal="center" vertical="center" wrapText="1"/>
    </xf>
    <xf numFmtId="0" fontId="36" fillId="23" borderId="34" xfId="22" applyFont="1" applyFill="1" applyBorder="1" applyAlignment="1">
      <alignment horizontal="center" vertical="center" wrapText="1"/>
    </xf>
    <xf numFmtId="0" fontId="36" fillId="23" borderId="0" xfId="22" applyFont="1" applyFill="1" applyAlignment="1">
      <alignment horizontal="center" vertical="center" wrapText="1"/>
    </xf>
    <xf numFmtId="0" fontId="36" fillId="23" borderId="35" xfId="22" applyFont="1" applyFill="1" applyBorder="1" applyAlignment="1">
      <alignment horizontal="center" vertical="center" wrapText="1"/>
    </xf>
    <xf numFmtId="0" fontId="36" fillId="23" borderId="20" xfId="22" applyFont="1" applyFill="1" applyBorder="1" applyAlignment="1">
      <alignment horizontal="center" vertical="center" wrapText="1"/>
    </xf>
    <xf numFmtId="0" fontId="36" fillId="23" borderId="3" xfId="22" applyFont="1" applyFill="1" applyBorder="1" applyAlignment="1">
      <alignment horizontal="center" vertical="center" wrapText="1"/>
    </xf>
    <xf numFmtId="0" fontId="36" fillId="23" borderId="36" xfId="22"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57"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9" fillId="19" borderId="4" xfId="0" applyFont="1" applyFill="1" applyBorder="1" applyAlignment="1">
      <alignment horizontal="center" vertical="center"/>
    </xf>
    <xf numFmtId="0" fontId="9" fillId="19" borderId="1" xfId="0" applyFont="1" applyFill="1" applyBorder="1" applyAlignment="1">
      <alignment horizontal="center" vertical="center"/>
    </xf>
    <xf numFmtId="0" fontId="8" fillId="9" borderId="1" xfId="0" applyFont="1" applyFill="1" applyBorder="1" applyAlignment="1">
      <alignment horizontal="center" vertical="center"/>
    </xf>
    <xf numFmtId="0" fontId="36" fillId="0" borderId="56" xfId="0" applyFont="1" applyBorder="1" applyAlignment="1">
      <alignment vertical="center" wrapText="1"/>
    </xf>
    <xf numFmtId="0" fontId="36" fillId="0" borderId="27" xfId="0" applyFont="1" applyBorder="1" applyAlignment="1">
      <alignment vertical="center" wrapText="1"/>
    </xf>
    <xf numFmtId="0" fontId="36" fillId="0" borderId="28" xfId="0" applyFont="1" applyBorder="1" applyAlignment="1">
      <alignment vertical="center" wrapText="1"/>
    </xf>
    <xf numFmtId="0" fontId="36" fillId="0" borderId="1" xfId="0" applyFont="1" applyBorder="1" applyAlignment="1">
      <alignment horizontal="center" vertical="center"/>
    </xf>
    <xf numFmtId="0" fontId="8" fillId="0" borderId="1" xfId="0" applyFont="1" applyBorder="1" applyAlignment="1">
      <alignment vertical="center" wrapText="1"/>
    </xf>
    <xf numFmtId="0" fontId="7" fillId="19" borderId="2" xfId="0" applyFont="1" applyFill="1" applyBorder="1" applyAlignment="1">
      <alignment horizontal="left" vertical="center" wrapText="1"/>
    </xf>
    <xf numFmtId="0" fontId="7" fillId="19" borderId="5" xfId="0" applyFont="1" applyFill="1" applyBorder="1" applyAlignment="1">
      <alignment horizontal="left" vertical="center" wrapText="1"/>
    </xf>
    <xf numFmtId="0" fontId="36" fillId="21" borderId="2" xfId="0" applyFont="1" applyFill="1" applyBorder="1" applyAlignment="1">
      <alignment horizontal="center" vertical="center"/>
    </xf>
    <xf numFmtId="0" fontId="36" fillId="21" borderId="5" xfId="0" applyFont="1" applyFill="1" applyBorder="1" applyAlignment="1">
      <alignment horizontal="center" vertical="center"/>
    </xf>
    <xf numFmtId="0" fontId="36" fillId="0" borderId="2" xfId="0" applyFont="1" applyBorder="1" applyAlignment="1">
      <alignment horizontal="left" vertical="center" wrapText="1"/>
    </xf>
    <xf numFmtId="0" fontId="36"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3" xfId="0" applyFont="1" applyBorder="1" applyAlignment="1">
      <alignment horizontal="left" vertical="center" wrapText="1"/>
    </xf>
    <xf numFmtId="0" fontId="32" fillId="0" borderId="4" xfId="0" applyFont="1" applyBorder="1" applyAlignment="1">
      <alignment horizontal="left" vertical="center" wrapText="1"/>
    </xf>
    <xf numFmtId="41" fontId="32" fillId="0" borderId="56" xfId="12" applyFont="1" applyFill="1" applyBorder="1" applyAlignment="1">
      <alignment horizontal="left" vertical="center"/>
    </xf>
    <xf numFmtId="41" fontId="32" fillId="0" borderId="34"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35"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35"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104775</xdr:rowOff>
    </xdr:from>
    <xdr:to>
      <xdr:col>0</xdr:col>
      <xdr:colOff>1847850</xdr:colOff>
      <xdr:row>3</xdr:row>
      <xdr:rowOff>152400</xdr:rowOff>
    </xdr:to>
    <xdr:pic>
      <xdr:nvPicPr>
        <xdr:cNvPr id="82490" name="Picture 47">
          <a:extLst>
            <a:ext uri="{FF2B5EF4-FFF2-40B4-BE49-F238E27FC236}">
              <a16:creationId xmlns:a16="http://schemas.microsoft.com/office/drawing/2014/main" id="{DF3F87CA-8695-447D-8CEB-CD3E66710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4775"/>
          <a:ext cx="11811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152400</xdr:rowOff>
    </xdr:to>
    <xdr:pic>
      <xdr:nvPicPr>
        <xdr:cNvPr id="90415" name="Picture 47">
          <a:extLst>
            <a:ext uri="{FF2B5EF4-FFF2-40B4-BE49-F238E27FC236}">
              <a16:creationId xmlns:a16="http://schemas.microsoft.com/office/drawing/2014/main" id="{477F3B08-05E6-4037-AD94-778998382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123825</xdr:rowOff>
    </xdr:to>
    <xdr:pic>
      <xdr:nvPicPr>
        <xdr:cNvPr id="91437" name="Picture 47">
          <a:extLst>
            <a:ext uri="{FF2B5EF4-FFF2-40B4-BE49-F238E27FC236}">
              <a16:creationId xmlns:a16="http://schemas.microsoft.com/office/drawing/2014/main" id="{5EA47CD6-F967-41A8-8EEF-794F73CEB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104775</xdr:rowOff>
    </xdr:from>
    <xdr:to>
      <xdr:col>0</xdr:col>
      <xdr:colOff>1838325</xdr:colOff>
      <xdr:row>3</xdr:row>
      <xdr:rowOff>152400</xdr:rowOff>
    </xdr:to>
    <xdr:pic>
      <xdr:nvPicPr>
        <xdr:cNvPr id="93315" name="Picture 47">
          <a:extLst>
            <a:ext uri="{FF2B5EF4-FFF2-40B4-BE49-F238E27FC236}">
              <a16:creationId xmlns:a16="http://schemas.microsoft.com/office/drawing/2014/main" id="{CEB2F443-5E69-481B-B701-AD6D43E18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4775"/>
          <a:ext cx="11715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1847850</xdr:colOff>
      <xdr:row>3</xdr:row>
      <xdr:rowOff>152400</xdr:rowOff>
    </xdr:to>
    <xdr:pic>
      <xdr:nvPicPr>
        <xdr:cNvPr id="89391" name="Picture 47">
          <a:extLst>
            <a:ext uri="{FF2B5EF4-FFF2-40B4-BE49-F238E27FC236}">
              <a16:creationId xmlns:a16="http://schemas.microsoft.com/office/drawing/2014/main" id="{ED2EBB44-DE25-4CE4-BAA6-ECF79DA97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811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7"/>
  <sheetViews>
    <sheetView showGridLines="0" tabSelected="1" topLeftCell="S16" zoomScale="70" zoomScaleNormal="70" workbookViewId="0">
      <selection activeCell="AC25" sqref="AC25"/>
    </sheetView>
  </sheetViews>
  <sheetFormatPr baseColWidth="10" defaultColWidth="10.6640625" defaultRowHeight="14.4" x14ac:dyDescent="0.3"/>
  <cols>
    <col min="1" max="1" width="40" style="50" customWidth="1"/>
    <col min="2" max="2" width="15.44140625" style="50" customWidth="1"/>
    <col min="3" max="3" width="13" style="50" customWidth="1"/>
    <col min="4" max="4" width="15.109375" style="50" customWidth="1"/>
    <col min="5" max="5" width="13.88671875" style="50" customWidth="1"/>
    <col min="6" max="6" width="14.44140625" style="50" customWidth="1"/>
    <col min="7" max="14" width="12.33203125" style="50" customWidth="1"/>
    <col min="15" max="16" width="15" style="50" customWidth="1"/>
    <col min="17" max="17" width="18.33203125" style="50" customWidth="1"/>
    <col min="18" max="18" width="14.6640625" style="50" customWidth="1"/>
    <col min="19" max="19" width="17" style="50" customWidth="1"/>
    <col min="20" max="20" width="18.5546875" style="50" customWidth="1"/>
    <col min="21" max="21" width="17.33203125" style="50" customWidth="1"/>
    <col min="22" max="22" width="16.6640625" style="50" customWidth="1"/>
    <col min="23" max="23" width="17.33203125" style="50" customWidth="1"/>
    <col min="24" max="24" width="16.88671875" style="50" customWidth="1"/>
    <col min="25" max="25" width="16.33203125" style="50" customWidth="1"/>
    <col min="26" max="26" width="17" style="50" customWidth="1"/>
    <col min="27" max="27" width="16.88671875" style="50" customWidth="1"/>
    <col min="28" max="28" width="16.44140625" style="50" customWidth="1"/>
    <col min="29" max="29" width="17.88671875" style="50" bestFit="1" customWidth="1"/>
    <col min="30" max="30" width="14.6640625" style="50" customWidth="1"/>
    <col min="31" max="31" width="16.88671875" style="50"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0" ht="32.25" customHeight="1" x14ac:dyDescent="0.3">
      <c r="A1" s="320"/>
      <c r="B1" s="323" t="s">
        <v>0</v>
      </c>
      <c r="C1" s="324"/>
      <c r="D1" s="324"/>
      <c r="E1" s="324"/>
      <c r="F1" s="324"/>
      <c r="G1" s="324"/>
      <c r="H1" s="324"/>
      <c r="I1" s="324"/>
      <c r="J1" s="324"/>
      <c r="K1" s="324"/>
      <c r="L1" s="324"/>
      <c r="M1" s="324"/>
      <c r="N1" s="324"/>
      <c r="O1" s="324"/>
      <c r="P1" s="324"/>
      <c r="Q1" s="324"/>
      <c r="R1" s="324"/>
      <c r="S1" s="324"/>
      <c r="T1" s="324"/>
      <c r="U1" s="324"/>
      <c r="V1" s="324"/>
      <c r="W1" s="324"/>
      <c r="X1" s="324"/>
      <c r="Y1" s="324"/>
      <c r="Z1" s="324"/>
      <c r="AA1" s="325"/>
      <c r="AB1" s="326" t="s">
        <v>1</v>
      </c>
      <c r="AC1" s="327"/>
      <c r="AD1" s="328"/>
    </row>
    <row r="2" spans="1:30" ht="30.75" customHeight="1" x14ac:dyDescent="0.3">
      <c r="A2" s="321"/>
      <c r="B2" s="329" t="s">
        <v>2</v>
      </c>
      <c r="C2" s="330"/>
      <c r="D2" s="330"/>
      <c r="E2" s="330"/>
      <c r="F2" s="330"/>
      <c r="G2" s="330"/>
      <c r="H2" s="330"/>
      <c r="I2" s="330"/>
      <c r="J2" s="330"/>
      <c r="K2" s="330"/>
      <c r="L2" s="330"/>
      <c r="M2" s="330"/>
      <c r="N2" s="330"/>
      <c r="O2" s="330"/>
      <c r="P2" s="330"/>
      <c r="Q2" s="330"/>
      <c r="R2" s="330"/>
      <c r="S2" s="330"/>
      <c r="T2" s="330"/>
      <c r="U2" s="330"/>
      <c r="V2" s="330"/>
      <c r="W2" s="330"/>
      <c r="X2" s="330"/>
      <c r="Y2" s="330"/>
      <c r="Z2" s="330"/>
      <c r="AA2" s="331"/>
      <c r="AB2" s="332" t="s">
        <v>3</v>
      </c>
      <c r="AC2" s="333"/>
      <c r="AD2" s="334"/>
    </row>
    <row r="3" spans="1:30" ht="24" customHeight="1" x14ac:dyDescent="0.3">
      <c r="A3" s="321"/>
      <c r="B3" s="273" t="s">
        <v>4</v>
      </c>
      <c r="C3" s="274"/>
      <c r="D3" s="274"/>
      <c r="E3" s="274"/>
      <c r="F3" s="274"/>
      <c r="G3" s="274"/>
      <c r="H3" s="274"/>
      <c r="I3" s="274"/>
      <c r="J3" s="274"/>
      <c r="K3" s="274"/>
      <c r="L3" s="274"/>
      <c r="M3" s="274"/>
      <c r="N3" s="274"/>
      <c r="O3" s="274"/>
      <c r="P3" s="274"/>
      <c r="Q3" s="274"/>
      <c r="R3" s="274"/>
      <c r="S3" s="274"/>
      <c r="T3" s="274"/>
      <c r="U3" s="274"/>
      <c r="V3" s="274"/>
      <c r="W3" s="274"/>
      <c r="X3" s="274"/>
      <c r="Y3" s="274"/>
      <c r="Z3" s="274"/>
      <c r="AA3" s="275"/>
      <c r="AB3" s="332" t="s">
        <v>5</v>
      </c>
      <c r="AC3" s="333"/>
      <c r="AD3" s="334"/>
    </row>
    <row r="4" spans="1:30" ht="22.5" customHeight="1" thickBot="1" x14ac:dyDescent="0.35">
      <c r="A4" s="322"/>
      <c r="B4" s="276"/>
      <c r="C4" s="277"/>
      <c r="D4" s="277"/>
      <c r="E4" s="277"/>
      <c r="F4" s="277"/>
      <c r="G4" s="277"/>
      <c r="H4" s="277"/>
      <c r="I4" s="277"/>
      <c r="J4" s="277"/>
      <c r="K4" s="277"/>
      <c r="L4" s="277"/>
      <c r="M4" s="277"/>
      <c r="N4" s="277"/>
      <c r="O4" s="277"/>
      <c r="P4" s="277"/>
      <c r="Q4" s="277"/>
      <c r="R4" s="277"/>
      <c r="S4" s="277"/>
      <c r="T4" s="277"/>
      <c r="U4" s="277"/>
      <c r="V4" s="277"/>
      <c r="W4" s="277"/>
      <c r="X4" s="277"/>
      <c r="Y4" s="277"/>
      <c r="Z4" s="277"/>
      <c r="AA4" s="278"/>
      <c r="AB4" s="335" t="s">
        <v>6</v>
      </c>
      <c r="AC4" s="336"/>
      <c r="AD4" s="337"/>
    </row>
    <row r="5" spans="1:30"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282" t="s">
        <v>7</v>
      </c>
      <c r="B7" s="283"/>
      <c r="C7" s="338" t="s">
        <v>8</v>
      </c>
      <c r="D7" s="282" t="s">
        <v>9</v>
      </c>
      <c r="E7" s="341"/>
      <c r="F7" s="341"/>
      <c r="G7" s="341"/>
      <c r="H7" s="283"/>
      <c r="I7" s="344">
        <v>44868</v>
      </c>
      <c r="J7" s="345"/>
      <c r="K7" s="282" t="s">
        <v>10</v>
      </c>
      <c r="L7" s="283"/>
      <c r="M7" s="360" t="s">
        <v>11</v>
      </c>
      <c r="N7" s="361"/>
      <c r="O7" s="350"/>
      <c r="P7" s="351"/>
      <c r="Q7" s="54"/>
      <c r="R7" s="54"/>
      <c r="S7" s="54"/>
      <c r="T7" s="54"/>
      <c r="U7" s="54"/>
      <c r="V7" s="54"/>
      <c r="W7" s="54"/>
      <c r="X7" s="54"/>
      <c r="Y7" s="54"/>
      <c r="Z7" s="55"/>
      <c r="AA7" s="54"/>
      <c r="AB7" s="54"/>
      <c r="AC7" s="60"/>
      <c r="AD7" s="61"/>
    </row>
    <row r="8" spans="1:30" x14ac:dyDescent="0.3">
      <c r="A8" s="284"/>
      <c r="B8" s="285"/>
      <c r="C8" s="339"/>
      <c r="D8" s="284"/>
      <c r="E8" s="342"/>
      <c r="F8" s="342"/>
      <c r="G8" s="342"/>
      <c r="H8" s="285"/>
      <c r="I8" s="346"/>
      <c r="J8" s="347"/>
      <c r="K8" s="284"/>
      <c r="L8" s="285"/>
      <c r="M8" s="352" t="s">
        <v>12</v>
      </c>
      <c r="N8" s="353"/>
      <c r="O8" s="354"/>
      <c r="P8" s="355"/>
      <c r="Q8" s="54"/>
      <c r="R8" s="54"/>
      <c r="S8" s="54"/>
      <c r="T8" s="54"/>
      <c r="U8" s="54"/>
      <c r="V8" s="54"/>
      <c r="W8" s="54"/>
      <c r="X8" s="54"/>
      <c r="Y8" s="54"/>
      <c r="Z8" s="55"/>
      <c r="AA8" s="54"/>
      <c r="AB8" s="54"/>
      <c r="AC8" s="60"/>
      <c r="AD8" s="61"/>
    </row>
    <row r="9" spans="1:30" ht="15.75" customHeight="1" x14ac:dyDescent="0.3">
      <c r="A9" s="286"/>
      <c r="B9" s="287"/>
      <c r="C9" s="340"/>
      <c r="D9" s="286"/>
      <c r="E9" s="343"/>
      <c r="F9" s="343"/>
      <c r="G9" s="343"/>
      <c r="H9" s="287"/>
      <c r="I9" s="348"/>
      <c r="J9" s="349"/>
      <c r="K9" s="286"/>
      <c r="L9" s="287"/>
      <c r="M9" s="356" t="s">
        <v>13</v>
      </c>
      <c r="N9" s="357"/>
      <c r="O9" s="358" t="s">
        <v>14</v>
      </c>
      <c r="P9" s="359"/>
      <c r="Q9" s="54"/>
      <c r="R9" s="54"/>
      <c r="S9" s="54"/>
      <c r="T9" s="54"/>
      <c r="U9" s="54"/>
      <c r="V9" s="54"/>
      <c r="W9" s="54"/>
      <c r="X9" s="54"/>
      <c r="Y9" s="54"/>
      <c r="Z9" s="55"/>
      <c r="AA9" s="54"/>
      <c r="AB9" s="54"/>
      <c r="AC9" s="60"/>
      <c r="AD9" s="61"/>
    </row>
    <row r="10" spans="1:30" ht="15" customHeight="1" x14ac:dyDescent="0.3">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
      <c r="A11" s="282" t="s">
        <v>15</v>
      </c>
      <c r="B11" s="283"/>
      <c r="C11" s="270" t="s">
        <v>16</v>
      </c>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2"/>
    </row>
    <row r="12" spans="1:30" ht="15" customHeight="1" x14ac:dyDescent="0.3">
      <c r="A12" s="284"/>
      <c r="B12" s="285"/>
      <c r="C12" s="273"/>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5"/>
    </row>
    <row r="13" spans="1:30" ht="15" customHeight="1" thickBot="1" x14ac:dyDescent="0.35">
      <c r="A13" s="286"/>
      <c r="B13" s="287"/>
      <c r="C13" s="276"/>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8"/>
    </row>
    <row r="14" spans="1:30"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5">
      <c r="A15" s="311" t="s">
        <v>17</v>
      </c>
      <c r="B15" s="312"/>
      <c r="C15" s="313" t="s">
        <v>18</v>
      </c>
      <c r="D15" s="314"/>
      <c r="E15" s="314"/>
      <c r="F15" s="314"/>
      <c r="G15" s="314"/>
      <c r="H15" s="314"/>
      <c r="I15" s="314"/>
      <c r="J15" s="314"/>
      <c r="K15" s="315"/>
      <c r="L15" s="279" t="s">
        <v>19</v>
      </c>
      <c r="M15" s="280"/>
      <c r="N15" s="280"/>
      <c r="O15" s="280"/>
      <c r="P15" s="280"/>
      <c r="Q15" s="281"/>
      <c r="R15" s="371" t="s">
        <v>20</v>
      </c>
      <c r="S15" s="372"/>
      <c r="T15" s="372"/>
      <c r="U15" s="372"/>
      <c r="V15" s="372"/>
      <c r="W15" s="372"/>
      <c r="X15" s="373"/>
      <c r="Y15" s="279" t="s">
        <v>21</v>
      </c>
      <c r="Z15" s="281"/>
      <c r="AA15" s="313" t="s">
        <v>22</v>
      </c>
      <c r="AB15" s="314"/>
      <c r="AC15" s="314"/>
      <c r="AD15" s="315"/>
    </row>
    <row r="16" spans="1:30" ht="9" customHeight="1" thickBot="1" x14ac:dyDescent="0.35">
      <c r="A16" s="59"/>
      <c r="B16" s="54"/>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73"/>
      <c r="AD16" s="74"/>
    </row>
    <row r="17" spans="1:41" s="76" customFormat="1" ht="37.5" customHeight="1" thickBot="1" x14ac:dyDescent="0.35">
      <c r="A17" s="311" t="s">
        <v>23</v>
      </c>
      <c r="B17" s="312"/>
      <c r="C17" s="317" t="s">
        <v>24</v>
      </c>
      <c r="D17" s="318"/>
      <c r="E17" s="318"/>
      <c r="F17" s="318"/>
      <c r="G17" s="318"/>
      <c r="H17" s="318"/>
      <c r="I17" s="318"/>
      <c r="J17" s="318"/>
      <c r="K17" s="318"/>
      <c r="L17" s="318"/>
      <c r="M17" s="318"/>
      <c r="N17" s="318"/>
      <c r="O17" s="318"/>
      <c r="P17" s="318"/>
      <c r="Q17" s="319"/>
      <c r="R17" s="279" t="s">
        <v>25</v>
      </c>
      <c r="S17" s="280"/>
      <c r="T17" s="280"/>
      <c r="U17" s="280"/>
      <c r="V17" s="281"/>
      <c r="W17" s="374">
        <v>15</v>
      </c>
      <c r="X17" s="375"/>
      <c r="Y17" s="280" t="s">
        <v>26</v>
      </c>
      <c r="Z17" s="280"/>
      <c r="AA17" s="280"/>
      <c r="AB17" s="281"/>
      <c r="AC17" s="307">
        <v>0.45</v>
      </c>
      <c r="AD17" s="308"/>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5">
      <c r="A19" s="279" t="s">
        <v>27</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1"/>
      <c r="AE19" s="83"/>
      <c r="AF19" s="83"/>
    </row>
    <row r="20" spans="1:41" ht="32.25" customHeight="1" thickBot="1" x14ac:dyDescent="0.35">
      <c r="A20" s="82"/>
      <c r="B20" s="60"/>
      <c r="C20" s="302" t="s">
        <v>28</v>
      </c>
      <c r="D20" s="303"/>
      <c r="E20" s="303"/>
      <c r="F20" s="303"/>
      <c r="G20" s="303"/>
      <c r="H20" s="303"/>
      <c r="I20" s="303"/>
      <c r="J20" s="303"/>
      <c r="K20" s="303"/>
      <c r="L20" s="303"/>
      <c r="M20" s="303"/>
      <c r="N20" s="303"/>
      <c r="O20" s="303"/>
      <c r="P20" s="304"/>
      <c r="Q20" s="299" t="s">
        <v>29</v>
      </c>
      <c r="R20" s="300"/>
      <c r="S20" s="300"/>
      <c r="T20" s="300"/>
      <c r="U20" s="300"/>
      <c r="V20" s="300"/>
      <c r="W20" s="300"/>
      <c r="X20" s="300"/>
      <c r="Y20" s="300"/>
      <c r="Z20" s="300"/>
      <c r="AA20" s="300"/>
      <c r="AB20" s="300"/>
      <c r="AC20" s="300"/>
      <c r="AD20" s="301"/>
      <c r="AE20" s="83"/>
      <c r="AF20" s="83"/>
    </row>
    <row r="21" spans="1:41" ht="32.25" customHeight="1" thickBot="1" x14ac:dyDescent="0.35">
      <c r="A21" s="59"/>
      <c r="B21" s="54"/>
      <c r="C21" s="153" t="s">
        <v>30</v>
      </c>
      <c r="D21" s="154" t="s">
        <v>31</v>
      </c>
      <c r="E21" s="154" t="s">
        <v>32</v>
      </c>
      <c r="F21" s="154" t="s">
        <v>33</v>
      </c>
      <c r="G21" s="154" t="s">
        <v>34</v>
      </c>
      <c r="H21" s="154" t="s">
        <v>35</v>
      </c>
      <c r="I21" s="154" t="s">
        <v>36</v>
      </c>
      <c r="J21" s="154" t="s">
        <v>37</v>
      </c>
      <c r="K21" s="154" t="s">
        <v>38</v>
      </c>
      <c r="L21" s="154" t="s">
        <v>8</v>
      </c>
      <c r="M21" s="154" t="s">
        <v>39</v>
      </c>
      <c r="N21" s="154" t="s">
        <v>40</v>
      </c>
      <c r="O21" s="154" t="s">
        <v>41</v>
      </c>
      <c r="P21" s="155" t="s">
        <v>42</v>
      </c>
      <c r="Q21" s="153" t="s">
        <v>30</v>
      </c>
      <c r="R21" s="154" t="s">
        <v>31</v>
      </c>
      <c r="S21" s="154" t="s">
        <v>32</v>
      </c>
      <c r="T21" s="154" t="s">
        <v>33</v>
      </c>
      <c r="U21" s="154" t="s">
        <v>34</v>
      </c>
      <c r="V21" s="154" t="s">
        <v>35</v>
      </c>
      <c r="W21" s="154" t="s">
        <v>36</v>
      </c>
      <c r="X21" s="154" t="s">
        <v>37</v>
      </c>
      <c r="Y21" s="154" t="s">
        <v>38</v>
      </c>
      <c r="Z21" s="154" t="s">
        <v>8</v>
      </c>
      <c r="AA21" s="154" t="s">
        <v>39</v>
      </c>
      <c r="AB21" s="154" t="s">
        <v>40</v>
      </c>
      <c r="AC21" s="154" t="s">
        <v>41</v>
      </c>
      <c r="AD21" s="155" t="s">
        <v>42</v>
      </c>
      <c r="AE21" s="3"/>
      <c r="AF21" s="3"/>
    </row>
    <row r="22" spans="1:41" ht="32.25" customHeight="1" x14ac:dyDescent="0.3">
      <c r="A22" s="305" t="s">
        <v>43</v>
      </c>
      <c r="B22" s="306"/>
      <c r="C22" s="175"/>
      <c r="D22" s="173"/>
      <c r="E22" s="173"/>
      <c r="F22" s="173"/>
      <c r="G22" s="173"/>
      <c r="H22" s="173"/>
      <c r="I22" s="173"/>
      <c r="J22" s="173"/>
      <c r="K22" s="173"/>
      <c r="L22" s="173"/>
      <c r="M22" s="173"/>
      <c r="N22" s="173"/>
      <c r="O22" s="173">
        <f>SUM(C22:N22)</f>
        <v>0</v>
      </c>
      <c r="P22" s="176"/>
      <c r="Q22" s="213">
        <f>1403643083+39216000</f>
        <v>1442859083</v>
      </c>
      <c r="R22" s="214"/>
      <c r="S22" s="214"/>
      <c r="T22" s="214"/>
      <c r="U22" s="193">
        <f>20000000</f>
        <v>20000000</v>
      </c>
      <c r="V22" s="214"/>
      <c r="W22" s="214"/>
      <c r="X22" s="214">
        <v>1083213</v>
      </c>
      <c r="Y22" s="214"/>
      <c r="Z22" s="214"/>
      <c r="AA22" s="214"/>
      <c r="AB22" s="214"/>
      <c r="AC22" s="214">
        <f>SUM(Q22:AB22)</f>
        <v>1463942296</v>
      </c>
      <c r="AD22" s="180"/>
      <c r="AE22" s="3"/>
      <c r="AF22" s="3"/>
    </row>
    <row r="23" spans="1:41" ht="32.25" customHeight="1" x14ac:dyDescent="0.3">
      <c r="A23" s="309" t="s">
        <v>44</v>
      </c>
      <c r="B23" s="310"/>
      <c r="C23" s="170"/>
      <c r="D23" s="169"/>
      <c r="E23" s="169"/>
      <c r="F23" s="169"/>
      <c r="G23" s="169"/>
      <c r="H23" s="169"/>
      <c r="I23" s="169"/>
      <c r="J23" s="169"/>
      <c r="K23" s="169"/>
      <c r="L23" s="169"/>
      <c r="M23" s="169"/>
      <c r="N23" s="169"/>
      <c r="O23" s="169">
        <f>SUM(C23:N23)</f>
        <v>0</v>
      </c>
      <c r="P23" s="188" t="str">
        <f>IFERROR(O23/(SUMIF(C23:N23,"&gt;0",C22:N22))," ")</f>
        <v xml:space="preserve"> </v>
      </c>
      <c r="Q23" s="213">
        <v>1403643083</v>
      </c>
      <c r="R23" s="215"/>
      <c r="S23" s="169">
        <v>-15352236</v>
      </c>
      <c r="T23" s="215"/>
      <c r="U23" s="215"/>
      <c r="V23" s="169">
        <v>20000000</v>
      </c>
      <c r="W23" s="215"/>
      <c r="X23" s="215"/>
      <c r="Y23" s="269">
        <v>13680000</v>
      </c>
      <c r="Z23" s="269">
        <v>1083214</v>
      </c>
      <c r="AA23" s="215"/>
      <c r="AB23" s="215"/>
      <c r="AC23" s="214">
        <f>SUM(Q23:AB23)</f>
        <v>1423054061</v>
      </c>
      <c r="AD23" s="178" t="str">
        <f>IFERROR(AC22/(SUMIF(Q22:AB22,"&gt;0",#REF!))," ")</f>
        <v xml:space="preserve"> </v>
      </c>
      <c r="AE23" s="3"/>
      <c r="AF23" s="3"/>
    </row>
    <row r="24" spans="1:41" ht="32.25" customHeight="1" x14ac:dyDescent="0.3">
      <c r="A24" s="309" t="s">
        <v>45</v>
      </c>
      <c r="B24" s="310"/>
      <c r="C24" s="170"/>
      <c r="D24" s="169">
        <f>7804231+687500+729666</f>
        <v>9221397</v>
      </c>
      <c r="E24" s="169"/>
      <c r="F24" s="169">
        <f>132530+10000000</f>
        <v>10132530</v>
      </c>
      <c r="G24" s="169"/>
      <c r="H24" s="169"/>
      <c r="I24" s="169"/>
      <c r="J24" s="169"/>
      <c r="K24" s="169"/>
      <c r="L24" s="169"/>
      <c r="M24" s="169"/>
      <c r="N24" s="169"/>
      <c r="O24" s="169">
        <f>SUM(C24:N24)</f>
        <v>19353927</v>
      </c>
      <c r="P24" s="174"/>
      <c r="Q24" s="170"/>
      <c r="R24" s="218">
        <v>90854583</v>
      </c>
      <c r="S24" s="169">
        <v>122909500</v>
      </c>
      <c r="T24" s="169">
        <v>122909500</v>
      </c>
      <c r="U24" s="169">
        <v>122909500</v>
      </c>
      <c r="V24" s="169">
        <v>125409500</v>
      </c>
      <c r="W24" s="169">
        <v>125409500</v>
      </c>
      <c r="X24" s="169">
        <v>125409500</v>
      </c>
      <c r="Y24" s="169">
        <v>125409500</v>
      </c>
      <c r="Z24" s="169">
        <f>125770571-6854097</f>
        <v>118916474</v>
      </c>
      <c r="AA24" s="169">
        <v>125770571</v>
      </c>
      <c r="AB24" s="169">
        <v>251180071</v>
      </c>
      <c r="AC24" s="169">
        <f>SUM(Q24:AB24)</f>
        <v>1457088199</v>
      </c>
      <c r="AD24" s="178"/>
      <c r="AE24" s="3"/>
      <c r="AF24" s="3"/>
    </row>
    <row r="25" spans="1:41" ht="32.25" customHeight="1" thickBot="1" x14ac:dyDescent="0.35">
      <c r="A25" s="380" t="s">
        <v>46</v>
      </c>
      <c r="B25" s="381"/>
      <c r="C25" s="171"/>
      <c r="D25" s="172">
        <v>9221397</v>
      </c>
      <c r="E25" s="172">
        <v>10132530</v>
      </c>
      <c r="F25" s="172"/>
      <c r="G25" s="172"/>
      <c r="H25" s="172"/>
      <c r="I25" s="172"/>
      <c r="J25" s="172"/>
      <c r="K25" s="172"/>
      <c r="L25" s="172"/>
      <c r="M25" s="172"/>
      <c r="N25" s="172"/>
      <c r="O25" s="172">
        <f>SUM(C25:N25)</f>
        <v>19353927</v>
      </c>
      <c r="P25" s="177">
        <v>1</v>
      </c>
      <c r="Q25" s="171"/>
      <c r="R25" s="172">
        <v>75373014</v>
      </c>
      <c r="S25" s="172">
        <v>118022832</v>
      </c>
      <c r="T25" s="172">
        <v>119489500</v>
      </c>
      <c r="U25" s="172">
        <v>119489500</v>
      </c>
      <c r="V25" s="172">
        <v>119489500</v>
      </c>
      <c r="W25" s="172">
        <v>117297333</v>
      </c>
      <c r="X25" s="172">
        <v>123189366</v>
      </c>
      <c r="Y25" s="172">
        <v>121392622</v>
      </c>
      <c r="Z25" s="172">
        <v>131488994</v>
      </c>
      <c r="AA25" s="172"/>
      <c r="AB25" s="172"/>
      <c r="AC25" s="172">
        <f>SUM(Q25:AB25)</f>
        <v>1045232661</v>
      </c>
      <c r="AD25" s="179">
        <f>IFERROR(AC25/(SUMIF(Q25:AB25,"&gt;0",Q24:AB24))," ")</f>
        <v>0.96768476776518564</v>
      </c>
      <c r="AE25" s="3"/>
      <c r="AF25" s="3"/>
    </row>
    <row r="26" spans="1:41" ht="32.25"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4.5" customHeight="1" x14ac:dyDescent="0.3">
      <c r="A27" s="376" t="s">
        <v>47</v>
      </c>
      <c r="B27" s="377"/>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9"/>
    </row>
    <row r="28" spans="1:41" ht="15" customHeight="1" x14ac:dyDescent="0.3">
      <c r="A28" s="382" t="s">
        <v>48</v>
      </c>
      <c r="B28" s="384" t="s">
        <v>49</v>
      </c>
      <c r="C28" s="385"/>
      <c r="D28" s="310" t="s">
        <v>50</v>
      </c>
      <c r="E28" s="386"/>
      <c r="F28" s="386"/>
      <c r="G28" s="386"/>
      <c r="H28" s="386"/>
      <c r="I28" s="386"/>
      <c r="J28" s="386"/>
      <c r="K28" s="386"/>
      <c r="L28" s="386"/>
      <c r="M28" s="386"/>
      <c r="N28" s="386"/>
      <c r="O28" s="387"/>
      <c r="P28" s="362" t="s">
        <v>41</v>
      </c>
      <c r="Q28" s="362" t="s">
        <v>51</v>
      </c>
      <c r="R28" s="362"/>
      <c r="S28" s="362"/>
      <c r="T28" s="362"/>
      <c r="U28" s="362"/>
      <c r="V28" s="362"/>
      <c r="W28" s="362"/>
      <c r="X28" s="362"/>
      <c r="Y28" s="362"/>
      <c r="Z28" s="362"/>
      <c r="AA28" s="362"/>
      <c r="AB28" s="362"/>
      <c r="AC28" s="362"/>
      <c r="AD28" s="364"/>
    </row>
    <row r="29" spans="1:41" ht="27" customHeight="1" x14ac:dyDescent="0.3">
      <c r="A29" s="383"/>
      <c r="B29" s="367"/>
      <c r="C29" s="369"/>
      <c r="D29" s="88" t="s">
        <v>30</v>
      </c>
      <c r="E29" s="88" t="s">
        <v>31</v>
      </c>
      <c r="F29" s="88" t="s">
        <v>32</v>
      </c>
      <c r="G29" s="88" t="s">
        <v>33</v>
      </c>
      <c r="H29" s="88" t="s">
        <v>34</v>
      </c>
      <c r="I29" s="88" t="s">
        <v>35</v>
      </c>
      <c r="J29" s="88" t="s">
        <v>36</v>
      </c>
      <c r="K29" s="88" t="s">
        <v>37</v>
      </c>
      <c r="L29" s="88" t="s">
        <v>38</v>
      </c>
      <c r="M29" s="88" t="s">
        <v>8</v>
      </c>
      <c r="N29" s="88" t="s">
        <v>39</v>
      </c>
      <c r="O29" s="88" t="s">
        <v>40</v>
      </c>
      <c r="P29" s="387"/>
      <c r="Q29" s="362"/>
      <c r="R29" s="362"/>
      <c r="S29" s="362"/>
      <c r="T29" s="362"/>
      <c r="U29" s="362"/>
      <c r="V29" s="362"/>
      <c r="W29" s="362"/>
      <c r="X29" s="362"/>
      <c r="Y29" s="362"/>
      <c r="Z29" s="362"/>
      <c r="AA29" s="362"/>
      <c r="AB29" s="362"/>
      <c r="AC29" s="362"/>
      <c r="AD29" s="364"/>
    </row>
    <row r="30" spans="1:41" ht="81" customHeight="1" thickBot="1" x14ac:dyDescent="0.35">
      <c r="A30" s="190" t="str">
        <f>C17</f>
        <v>1 - Acompañar técnicamente a 15 sectores de la Administración Distrital en la inclusión del enfoque de género en las políticas, planes,  programas y proyectos así como en su cultura organizacional e institucional</v>
      </c>
      <c r="B30" s="388" t="s">
        <v>52</v>
      </c>
      <c r="C30" s="389"/>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390" t="s">
        <v>53</v>
      </c>
      <c r="R30" s="390"/>
      <c r="S30" s="390"/>
      <c r="T30" s="390"/>
      <c r="U30" s="390"/>
      <c r="V30" s="390"/>
      <c r="W30" s="390"/>
      <c r="X30" s="390"/>
      <c r="Y30" s="390"/>
      <c r="Z30" s="390"/>
      <c r="AA30" s="390"/>
      <c r="AB30" s="390"/>
      <c r="AC30" s="390"/>
      <c r="AD30" s="391"/>
    </row>
    <row r="31" spans="1:41" ht="45" customHeight="1" x14ac:dyDescent="0.3">
      <c r="A31" s="392" t="s">
        <v>54</v>
      </c>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4"/>
    </row>
    <row r="32" spans="1:41" ht="23.25" customHeight="1" x14ac:dyDescent="0.3">
      <c r="A32" s="309" t="s">
        <v>55</v>
      </c>
      <c r="B32" s="362" t="s">
        <v>56</v>
      </c>
      <c r="C32" s="362" t="s">
        <v>49</v>
      </c>
      <c r="D32" s="362" t="s">
        <v>57</v>
      </c>
      <c r="E32" s="362"/>
      <c r="F32" s="362"/>
      <c r="G32" s="362"/>
      <c r="H32" s="362"/>
      <c r="I32" s="362"/>
      <c r="J32" s="362"/>
      <c r="K32" s="362"/>
      <c r="L32" s="362"/>
      <c r="M32" s="362"/>
      <c r="N32" s="362"/>
      <c r="O32" s="362"/>
      <c r="P32" s="362"/>
      <c r="Q32" s="362" t="s">
        <v>58</v>
      </c>
      <c r="R32" s="362"/>
      <c r="S32" s="362"/>
      <c r="T32" s="362"/>
      <c r="U32" s="362"/>
      <c r="V32" s="362"/>
      <c r="W32" s="362"/>
      <c r="X32" s="362"/>
      <c r="Y32" s="362"/>
      <c r="Z32" s="362"/>
      <c r="AA32" s="362"/>
      <c r="AB32" s="362"/>
      <c r="AC32" s="362"/>
      <c r="AD32" s="364"/>
      <c r="AG32" s="87"/>
      <c r="AH32" s="87"/>
      <c r="AI32" s="87"/>
      <c r="AJ32" s="87"/>
      <c r="AK32" s="87"/>
      <c r="AL32" s="87"/>
      <c r="AM32" s="87"/>
      <c r="AN32" s="87"/>
      <c r="AO32" s="87"/>
    </row>
    <row r="33" spans="1:41" ht="23.25" customHeight="1" x14ac:dyDescent="0.3">
      <c r="A33" s="309"/>
      <c r="B33" s="362"/>
      <c r="C33" s="363"/>
      <c r="D33" s="88" t="s">
        <v>30</v>
      </c>
      <c r="E33" s="88" t="s">
        <v>31</v>
      </c>
      <c r="F33" s="88" t="s">
        <v>32</v>
      </c>
      <c r="G33" s="88" t="s">
        <v>33</v>
      </c>
      <c r="H33" s="88" t="s">
        <v>34</v>
      </c>
      <c r="I33" s="88" t="s">
        <v>35</v>
      </c>
      <c r="J33" s="88" t="s">
        <v>36</v>
      </c>
      <c r="K33" s="88" t="s">
        <v>37</v>
      </c>
      <c r="L33" s="88" t="s">
        <v>38</v>
      </c>
      <c r="M33" s="88" t="s">
        <v>8</v>
      </c>
      <c r="N33" s="88" t="s">
        <v>39</v>
      </c>
      <c r="O33" s="88" t="s">
        <v>40</v>
      </c>
      <c r="P33" s="88" t="s">
        <v>41</v>
      </c>
      <c r="Q33" s="365" t="s">
        <v>59</v>
      </c>
      <c r="R33" s="300"/>
      <c r="S33" s="300"/>
      <c r="T33" s="300"/>
      <c r="U33" s="300"/>
      <c r="V33" s="366"/>
      <c r="W33" s="367" t="s">
        <v>60</v>
      </c>
      <c r="X33" s="368"/>
      <c r="Y33" s="368"/>
      <c r="Z33" s="369"/>
      <c r="AA33" s="367" t="s">
        <v>61</v>
      </c>
      <c r="AB33" s="368"/>
      <c r="AC33" s="368"/>
      <c r="AD33" s="370"/>
      <c r="AG33" s="87"/>
      <c r="AH33" s="87"/>
      <c r="AI33" s="87"/>
      <c r="AJ33" s="87"/>
      <c r="AK33" s="87"/>
      <c r="AL33" s="87"/>
      <c r="AM33" s="87"/>
      <c r="AN33" s="87"/>
      <c r="AO33" s="87"/>
    </row>
    <row r="34" spans="1:41" ht="42" customHeight="1" x14ac:dyDescent="0.3">
      <c r="A34" s="401" t="str">
        <f>A30</f>
        <v>1 - Acompañar técnicamente a 15 sectores de la Administración Distrital en la inclusión del enfoque de género en las políticas, planes,  programas y proyectos así como en su cultura organizacional e institucional</v>
      </c>
      <c r="B34" s="404">
        <v>0.45</v>
      </c>
      <c r="C34" s="426" t="s">
        <v>62</v>
      </c>
      <c r="D34" s="426">
        <v>15</v>
      </c>
      <c r="E34" s="426">
        <v>15</v>
      </c>
      <c r="F34" s="426">
        <v>15</v>
      </c>
      <c r="G34" s="426">
        <v>15</v>
      </c>
      <c r="H34" s="426">
        <v>15</v>
      </c>
      <c r="I34" s="426">
        <v>15</v>
      </c>
      <c r="J34" s="426">
        <v>15</v>
      </c>
      <c r="K34" s="426">
        <v>15</v>
      </c>
      <c r="L34" s="426">
        <v>15</v>
      </c>
      <c r="M34" s="426">
        <v>15</v>
      </c>
      <c r="N34" s="426">
        <v>15</v>
      </c>
      <c r="O34" s="426">
        <v>15</v>
      </c>
      <c r="P34" s="428">
        <v>15</v>
      </c>
      <c r="Q34" s="407" t="s">
        <v>510</v>
      </c>
      <c r="R34" s="407"/>
      <c r="S34" s="407"/>
      <c r="T34" s="407"/>
      <c r="U34" s="407"/>
      <c r="V34" s="408"/>
      <c r="W34" s="411" t="s">
        <v>63</v>
      </c>
      <c r="X34" s="411"/>
      <c r="Y34" s="411"/>
      <c r="Z34" s="412"/>
      <c r="AA34" s="417" t="s">
        <v>64</v>
      </c>
      <c r="AB34" s="418"/>
      <c r="AC34" s="418"/>
      <c r="AD34" s="419"/>
      <c r="AE34" s="261" t="s">
        <v>509</v>
      </c>
      <c r="AG34" s="87"/>
      <c r="AH34" s="87"/>
      <c r="AI34" s="87"/>
      <c r="AJ34" s="87"/>
      <c r="AK34" s="87"/>
      <c r="AL34" s="87"/>
      <c r="AM34" s="87"/>
      <c r="AN34" s="87"/>
      <c r="AO34" s="87"/>
    </row>
    <row r="35" spans="1:41" ht="100.5" customHeight="1" x14ac:dyDescent="0.3">
      <c r="A35" s="402"/>
      <c r="B35" s="405"/>
      <c r="C35" s="427"/>
      <c r="D35" s="427"/>
      <c r="E35" s="427"/>
      <c r="F35" s="427"/>
      <c r="G35" s="427"/>
      <c r="H35" s="427"/>
      <c r="I35" s="427"/>
      <c r="J35" s="427"/>
      <c r="K35" s="427"/>
      <c r="L35" s="427"/>
      <c r="M35" s="427"/>
      <c r="N35" s="427"/>
      <c r="O35" s="427"/>
      <c r="P35" s="429"/>
      <c r="Q35" s="407"/>
      <c r="R35" s="407"/>
      <c r="S35" s="407"/>
      <c r="T35" s="407"/>
      <c r="U35" s="407"/>
      <c r="V35" s="408"/>
      <c r="W35" s="413"/>
      <c r="X35" s="413"/>
      <c r="Y35" s="413"/>
      <c r="Z35" s="414"/>
      <c r="AA35" s="420"/>
      <c r="AB35" s="421"/>
      <c r="AC35" s="421"/>
      <c r="AD35" s="422"/>
      <c r="AG35" s="87"/>
      <c r="AH35" s="87"/>
      <c r="AI35" s="87"/>
      <c r="AJ35" s="87"/>
      <c r="AK35" s="87"/>
      <c r="AL35" s="87"/>
      <c r="AM35" s="87"/>
      <c r="AN35" s="87"/>
      <c r="AO35" s="87"/>
    </row>
    <row r="36" spans="1:41" ht="156.9" customHeight="1" x14ac:dyDescent="0.3">
      <c r="A36" s="403"/>
      <c r="B36" s="406"/>
      <c r="C36" s="91" t="s">
        <v>65</v>
      </c>
      <c r="D36" s="234">
        <v>15</v>
      </c>
      <c r="E36" s="237">
        <v>15</v>
      </c>
      <c r="F36" s="237">
        <v>15</v>
      </c>
      <c r="G36" s="241">
        <v>15</v>
      </c>
      <c r="H36" s="241">
        <v>15</v>
      </c>
      <c r="I36" s="241">
        <v>15</v>
      </c>
      <c r="J36" s="241">
        <v>15</v>
      </c>
      <c r="K36" s="241">
        <v>15</v>
      </c>
      <c r="L36" s="253">
        <v>15</v>
      </c>
      <c r="M36" s="253">
        <v>15</v>
      </c>
      <c r="N36" s="233"/>
      <c r="O36" s="233"/>
      <c r="P36" s="249">
        <v>15</v>
      </c>
      <c r="Q36" s="409"/>
      <c r="R36" s="409"/>
      <c r="S36" s="409"/>
      <c r="T36" s="409"/>
      <c r="U36" s="409"/>
      <c r="V36" s="410"/>
      <c r="W36" s="415"/>
      <c r="X36" s="415"/>
      <c r="Y36" s="415"/>
      <c r="Z36" s="416"/>
      <c r="AA36" s="423"/>
      <c r="AB36" s="424"/>
      <c r="AC36" s="424"/>
      <c r="AD36" s="425"/>
      <c r="AE36" s="263">
        <f>LEN(Q34)</f>
        <v>1580</v>
      </c>
      <c r="AG36" s="87"/>
      <c r="AH36" s="87"/>
      <c r="AI36" s="87"/>
      <c r="AJ36" s="87"/>
      <c r="AK36" s="87"/>
      <c r="AL36" s="87"/>
      <c r="AM36" s="87"/>
      <c r="AN36" s="87"/>
      <c r="AO36" s="87"/>
    </row>
    <row r="37" spans="1:41" ht="26.25" customHeight="1" x14ac:dyDescent="0.3">
      <c r="A37" s="305" t="s">
        <v>66</v>
      </c>
      <c r="B37" s="395" t="s">
        <v>67</v>
      </c>
      <c r="C37" s="397" t="s">
        <v>68</v>
      </c>
      <c r="D37" s="397"/>
      <c r="E37" s="397"/>
      <c r="F37" s="397"/>
      <c r="G37" s="397"/>
      <c r="H37" s="397"/>
      <c r="I37" s="397"/>
      <c r="J37" s="397"/>
      <c r="K37" s="397"/>
      <c r="L37" s="397"/>
      <c r="M37" s="397"/>
      <c r="N37" s="397"/>
      <c r="O37" s="397"/>
      <c r="P37" s="397"/>
      <c r="Q37" s="367" t="s">
        <v>69</v>
      </c>
      <c r="R37" s="368"/>
      <c r="S37" s="368"/>
      <c r="T37" s="368"/>
      <c r="U37" s="368"/>
      <c r="V37" s="368"/>
      <c r="W37" s="398"/>
      <c r="X37" s="398"/>
      <c r="Y37" s="398"/>
      <c r="Z37" s="398"/>
      <c r="AA37" s="398"/>
      <c r="AB37" s="398"/>
      <c r="AC37" s="398"/>
      <c r="AD37" s="399"/>
      <c r="AG37" s="87"/>
      <c r="AH37" s="87"/>
      <c r="AI37" s="87"/>
      <c r="AJ37" s="87"/>
      <c r="AK37" s="87"/>
      <c r="AL37" s="87"/>
      <c r="AM37" s="87"/>
      <c r="AN37" s="87"/>
      <c r="AO37" s="87"/>
    </row>
    <row r="38" spans="1:41" ht="26.25" customHeight="1" x14ac:dyDescent="0.3">
      <c r="A38" s="309"/>
      <c r="B38" s="396"/>
      <c r="C38" s="88" t="s">
        <v>70</v>
      </c>
      <c r="D38" s="88" t="s">
        <v>71</v>
      </c>
      <c r="E38" s="88" t="s">
        <v>72</v>
      </c>
      <c r="F38" s="88" t="s">
        <v>73</v>
      </c>
      <c r="G38" s="88" t="s">
        <v>74</v>
      </c>
      <c r="H38" s="88" t="s">
        <v>75</v>
      </c>
      <c r="I38" s="88" t="s">
        <v>76</v>
      </c>
      <c r="J38" s="88" t="s">
        <v>77</v>
      </c>
      <c r="K38" s="88" t="s">
        <v>78</v>
      </c>
      <c r="L38" s="88" t="s">
        <v>79</v>
      </c>
      <c r="M38" s="88" t="s">
        <v>80</v>
      </c>
      <c r="N38" s="88" t="s">
        <v>81</v>
      </c>
      <c r="O38" s="88" t="s">
        <v>82</v>
      </c>
      <c r="P38" s="88" t="s">
        <v>83</v>
      </c>
      <c r="Q38" s="310" t="s">
        <v>84</v>
      </c>
      <c r="R38" s="386"/>
      <c r="S38" s="386"/>
      <c r="T38" s="386"/>
      <c r="U38" s="386"/>
      <c r="V38" s="386"/>
      <c r="W38" s="386"/>
      <c r="X38" s="386"/>
      <c r="Y38" s="386"/>
      <c r="Z38" s="386"/>
      <c r="AA38" s="386"/>
      <c r="AB38" s="386"/>
      <c r="AC38" s="386"/>
      <c r="AD38" s="400"/>
      <c r="AG38" s="94"/>
      <c r="AH38" s="94"/>
      <c r="AI38" s="94"/>
      <c r="AJ38" s="94"/>
      <c r="AK38" s="94"/>
      <c r="AL38" s="94"/>
      <c r="AM38" s="94"/>
      <c r="AN38" s="94"/>
      <c r="AO38" s="94"/>
    </row>
    <row r="39" spans="1:41" ht="42.9" customHeight="1" x14ac:dyDescent="0.3">
      <c r="A39" s="462" t="s">
        <v>85</v>
      </c>
      <c r="B39" s="454">
        <v>2</v>
      </c>
      <c r="C39" s="90" t="s">
        <v>62</v>
      </c>
      <c r="D39" s="95">
        <v>0.35</v>
      </c>
      <c r="E39" s="191">
        <v>0.35</v>
      </c>
      <c r="F39" s="95">
        <v>0.3</v>
      </c>
      <c r="G39" s="95">
        <v>0</v>
      </c>
      <c r="H39" s="95">
        <v>0</v>
      </c>
      <c r="I39" s="95">
        <v>0</v>
      </c>
      <c r="J39" s="95">
        <v>0</v>
      </c>
      <c r="K39" s="95">
        <v>0</v>
      </c>
      <c r="L39" s="95">
        <v>0</v>
      </c>
      <c r="M39" s="95">
        <v>0</v>
      </c>
      <c r="N39" s="95">
        <v>0</v>
      </c>
      <c r="O39" s="95">
        <v>0</v>
      </c>
      <c r="P39" s="96">
        <f t="shared" ref="P39:P55" si="0">SUM(D39:O39)</f>
        <v>1</v>
      </c>
      <c r="Q39" s="430" t="s">
        <v>86</v>
      </c>
      <c r="R39" s="431"/>
      <c r="S39" s="431"/>
      <c r="T39" s="431"/>
      <c r="U39" s="431"/>
      <c r="V39" s="431"/>
      <c r="W39" s="431"/>
      <c r="X39" s="431"/>
      <c r="Y39" s="431"/>
      <c r="Z39" s="431"/>
      <c r="AA39" s="431"/>
      <c r="AB39" s="431"/>
      <c r="AC39" s="431"/>
      <c r="AD39" s="432"/>
      <c r="AE39" s="97"/>
      <c r="AG39" s="98"/>
      <c r="AH39" s="98"/>
      <c r="AI39" s="98"/>
      <c r="AJ39" s="98"/>
      <c r="AK39" s="98"/>
      <c r="AL39" s="98"/>
      <c r="AM39" s="98"/>
      <c r="AN39" s="98"/>
      <c r="AO39" s="98"/>
    </row>
    <row r="40" spans="1:41" ht="42.9" customHeight="1" x14ac:dyDescent="0.3">
      <c r="A40" s="446"/>
      <c r="B40" s="447"/>
      <c r="C40" s="99" t="s">
        <v>65</v>
      </c>
      <c r="D40" s="100">
        <v>0.35</v>
      </c>
      <c r="E40" s="100">
        <v>0.35</v>
      </c>
      <c r="F40" s="100">
        <v>0.3</v>
      </c>
      <c r="G40" s="100">
        <v>0</v>
      </c>
      <c r="H40" s="100">
        <v>0</v>
      </c>
      <c r="I40" s="100">
        <v>0</v>
      </c>
      <c r="J40" s="100">
        <v>0</v>
      </c>
      <c r="K40" s="100">
        <v>0</v>
      </c>
      <c r="L40" s="100">
        <v>0</v>
      </c>
      <c r="M40" s="100">
        <v>0</v>
      </c>
      <c r="N40" s="100"/>
      <c r="O40" s="100"/>
      <c r="P40" s="101">
        <f t="shared" si="0"/>
        <v>1</v>
      </c>
      <c r="Q40" s="433"/>
      <c r="R40" s="434"/>
      <c r="S40" s="434"/>
      <c r="T40" s="434"/>
      <c r="U40" s="434"/>
      <c r="V40" s="434"/>
      <c r="W40" s="434"/>
      <c r="X40" s="434"/>
      <c r="Y40" s="434"/>
      <c r="Z40" s="434"/>
      <c r="AA40" s="434"/>
      <c r="AB40" s="434"/>
      <c r="AC40" s="434"/>
      <c r="AD40" s="435"/>
      <c r="AE40" s="97"/>
    </row>
    <row r="41" spans="1:41" ht="165" customHeight="1" x14ac:dyDescent="0.3">
      <c r="A41" s="446" t="s">
        <v>87</v>
      </c>
      <c r="B41" s="438">
        <v>12</v>
      </c>
      <c r="C41" s="102" t="s">
        <v>62</v>
      </c>
      <c r="D41" s="103">
        <v>0</v>
      </c>
      <c r="E41" s="103">
        <v>0.05</v>
      </c>
      <c r="F41" s="103">
        <v>0.1</v>
      </c>
      <c r="G41" s="103">
        <v>0.1</v>
      </c>
      <c r="H41" s="103">
        <v>0.1</v>
      </c>
      <c r="I41" s="103">
        <v>0.1</v>
      </c>
      <c r="J41" s="103">
        <v>0.1</v>
      </c>
      <c r="K41" s="103">
        <v>0.1</v>
      </c>
      <c r="L41" s="103">
        <v>0.1</v>
      </c>
      <c r="M41" s="103">
        <v>0.1</v>
      </c>
      <c r="N41" s="103">
        <v>0.1</v>
      </c>
      <c r="O41" s="103">
        <v>0.05</v>
      </c>
      <c r="P41" s="101">
        <f t="shared" si="0"/>
        <v>0.99999999999999989</v>
      </c>
      <c r="Q41" s="448" t="s">
        <v>511</v>
      </c>
      <c r="R41" s="449"/>
      <c r="S41" s="449"/>
      <c r="T41" s="449"/>
      <c r="U41" s="449"/>
      <c r="V41" s="449"/>
      <c r="W41" s="449"/>
      <c r="X41" s="449"/>
      <c r="Y41" s="449"/>
      <c r="Z41" s="449"/>
      <c r="AA41" s="449"/>
      <c r="AB41" s="449"/>
      <c r="AC41" s="449"/>
      <c r="AD41" s="450"/>
      <c r="AE41" s="262">
        <f>LEN(Q41)</f>
        <v>1987</v>
      </c>
    </row>
    <row r="42" spans="1:41" ht="141.75" customHeight="1" x14ac:dyDescent="0.3">
      <c r="A42" s="446"/>
      <c r="B42" s="447"/>
      <c r="C42" s="99" t="s">
        <v>65</v>
      </c>
      <c r="D42" s="100">
        <v>0</v>
      </c>
      <c r="E42" s="100">
        <v>0.05</v>
      </c>
      <c r="F42" s="100">
        <v>0.1</v>
      </c>
      <c r="G42" s="100">
        <v>0.1</v>
      </c>
      <c r="H42" s="100">
        <v>0.1</v>
      </c>
      <c r="I42" s="100">
        <v>0.1</v>
      </c>
      <c r="J42" s="100">
        <v>0.1</v>
      </c>
      <c r="K42" s="100">
        <v>0.1</v>
      </c>
      <c r="L42" s="104">
        <v>0.1</v>
      </c>
      <c r="M42" s="104">
        <v>0.1</v>
      </c>
      <c r="N42" s="104"/>
      <c r="O42" s="104"/>
      <c r="P42" s="248">
        <f t="shared" si="0"/>
        <v>0.84999999999999987</v>
      </c>
      <c r="Q42" s="451"/>
      <c r="R42" s="452"/>
      <c r="S42" s="452"/>
      <c r="T42" s="452"/>
      <c r="U42" s="452"/>
      <c r="V42" s="452"/>
      <c r="W42" s="452"/>
      <c r="X42" s="452"/>
      <c r="Y42" s="452"/>
      <c r="Z42" s="452"/>
      <c r="AA42" s="452"/>
      <c r="AB42" s="452"/>
      <c r="AC42" s="452"/>
      <c r="AD42" s="453"/>
      <c r="AE42" s="97"/>
    </row>
    <row r="43" spans="1:41" ht="134.25" customHeight="1" x14ac:dyDescent="0.3">
      <c r="A43" s="480" t="s">
        <v>88</v>
      </c>
      <c r="B43" s="438">
        <v>12</v>
      </c>
      <c r="C43" s="102" t="s">
        <v>62</v>
      </c>
      <c r="D43" s="103">
        <v>0</v>
      </c>
      <c r="E43" s="103">
        <v>0.06</v>
      </c>
      <c r="F43" s="103">
        <v>0.09</v>
      </c>
      <c r="G43" s="103">
        <v>0.1</v>
      </c>
      <c r="H43" s="103">
        <v>0.09</v>
      </c>
      <c r="I43" s="103">
        <v>0.09</v>
      </c>
      <c r="J43" s="103">
        <v>0.1</v>
      </c>
      <c r="K43" s="103">
        <v>0.09</v>
      </c>
      <c r="L43" s="103">
        <v>0.09</v>
      </c>
      <c r="M43" s="103">
        <v>0.09</v>
      </c>
      <c r="N43" s="103">
        <v>0.1</v>
      </c>
      <c r="O43" s="246">
        <v>0.1</v>
      </c>
      <c r="P43" s="247">
        <f t="shared" si="0"/>
        <v>0.99999999999999978</v>
      </c>
      <c r="Q43" s="455" t="s">
        <v>512</v>
      </c>
      <c r="R43" s="455"/>
      <c r="S43" s="455"/>
      <c r="T43" s="455"/>
      <c r="U43" s="455"/>
      <c r="V43" s="455"/>
      <c r="W43" s="455"/>
      <c r="X43" s="455"/>
      <c r="Y43" s="455"/>
      <c r="Z43" s="455"/>
      <c r="AA43" s="455"/>
      <c r="AB43" s="455"/>
      <c r="AC43" s="455"/>
      <c r="AD43" s="456"/>
      <c r="AE43" s="262">
        <f>LEN(Q43)</f>
        <v>1991</v>
      </c>
    </row>
    <row r="44" spans="1:41" ht="61.5" customHeight="1" x14ac:dyDescent="0.3">
      <c r="A44" s="481"/>
      <c r="B44" s="454"/>
      <c r="C44" s="293" t="s">
        <v>65</v>
      </c>
      <c r="D44" s="295">
        <v>0</v>
      </c>
      <c r="E44" s="295">
        <v>0.06</v>
      </c>
      <c r="F44" s="295">
        <v>0.09</v>
      </c>
      <c r="G44" s="295">
        <v>0.1</v>
      </c>
      <c r="H44" s="295">
        <v>0.09</v>
      </c>
      <c r="I44" s="295">
        <v>0.09</v>
      </c>
      <c r="J44" s="295">
        <v>0.1</v>
      </c>
      <c r="K44" s="295">
        <v>0.09</v>
      </c>
      <c r="L44" s="295">
        <v>0.09</v>
      </c>
      <c r="M44" s="295">
        <v>0.09</v>
      </c>
      <c r="N44" s="295"/>
      <c r="O44" s="295"/>
      <c r="P44" s="405">
        <f>SUM(D44:O44)</f>
        <v>0.79999999999999982</v>
      </c>
      <c r="Q44" s="457"/>
      <c r="R44" s="457"/>
      <c r="S44" s="457"/>
      <c r="T44" s="457"/>
      <c r="U44" s="457"/>
      <c r="V44" s="457"/>
      <c r="W44" s="457"/>
      <c r="X44" s="457"/>
      <c r="Y44" s="457"/>
      <c r="Z44" s="457"/>
      <c r="AA44" s="457"/>
      <c r="AB44" s="457"/>
      <c r="AC44" s="457"/>
      <c r="AD44" s="458"/>
      <c r="AE44" s="97"/>
    </row>
    <row r="45" spans="1:41" ht="33.75" customHeight="1" x14ac:dyDescent="0.3">
      <c r="A45" s="481"/>
      <c r="B45" s="447"/>
      <c r="C45" s="294"/>
      <c r="D45" s="296"/>
      <c r="E45" s="296"/>
      <c r="F45" s="296"/>
      <c r="G45" s="296"/>
      <c r="H45" s="296"/>
      <c r="I45" s="296"/>
      <c r="J45" s="296"/>
      <c r="K45" s="296"/>
      <c r="L45" s="296"/>
      <c r="M45" s="296"/>
      <c r="N45" s="296"/>
      <c r="O45" s="296"/>
      <c r="P45" s="405"/>
      <c r="Q45" s="459"/>
      <c r="R45" s="459"/>
      <c r="S45" s="459"/>
      <c r="T45" s="459"/>
      <c r="U45" s="459"/>
      <c r="V45" s="459"/>
      <c r="W45" s="459"/>
      <c r="X45" s="459"/>
      <c r="Y45" s="459"/>
      <c r="Z45" s="459"/>
      <c r="AA45" s="459"/>
      <c r="AB45" s="459"/>
      <c r="AC45" s="459"/>
      <c r="AD45" s="460"/>
      <c r="AE45" s="97"/>
    </row>
    <row r="46" spans="1:41" ht="66" customHeight="1" x14ac:dyDescent="0.3">
      <c r="A46" s="463" t="s">
        <v>89</v>
      </c>
      <c r="B46" s="464">
        <v>7</v>
      </c>
      <c r="C46" s="476" t="s">
        <v>62</v>
      </c>
      <c r="D46" s="482">
        <v>0</v>
      </c>
      <c r="E46" s="482">
        <v>0</v>
      </c>
      <c r="F46" s="482">
        <v>0.25</v>
      </c>
      <c r="G46" s="482">
        <v>0</v>
      </c>
      <c r="H46" s="482">
        <v>0</v>
      </c>
      <c r="I46" s="482">
        <v>0.25</v>
      </c>
      <c r="J46" s="482">
        <v>0</v>
      </c>
      <c r="K46" s="482">
        <v>0</v>
      </c>
      <c r="L46" s="482">
        <v>0.25</v>
      </c>
      <c r="M46" s="482">
        <v>0</v>
      </c>
      <c r="N46" s="482">
        <v>0</v>
      </c>
      <c r="O46" s="485">
        <v>0.25</v>
      </c>
      <c r="P46" s="484">
        <f t="shared" si="0"/>
        <v>1</v>
      </c>
      <c r="Q46" s="455" t="s">
        <v>513</v>
      </c>
      <c r="R46" s="455"/>
      <c r="S46" s="455"/>
      <c r="T46" s="455"/>
      <c r="U46" s="455"/>
      <c r="V46" s="455"/>
      <c r="W46" s="455"/>
      <c r="X46" s="455"/>
      <c r="Y46" s="455"/>
      <c r="Z46" s="455"/>
      <c r="AA46" s="455"/>
      <c r="AB46" s="455"/>
      <c r="AC46" s="455"/>
      <c r="AD46" s="456"/>
      <c r="AE46" s="262">
        <f>LEN(Q46)</f>
        <v>1817</v>
      </c>
    </row>
    <row r="47" spans="1:41" ht="30.75" customHeight="1" x14ac:dyDescent="0.3">
      <c r="A47" s="463"/>
      <c r="B47" s="465"/>
      <c r="C47" s="477"/>
      <c r="D47" s="483"/>
      <c r="E47" s="483"/>
      <c r="F47" s="483"/>
      <c r="G47" s="483"/>
      <c r="H47" s="483"/>
      <c r="I47" s="483"/>
      <c r="J47" s="483"/>
      <c r="K47" s="483"/>
      <c r="L47" s="483"/>
      <c r="M47" s="483"/>
      <c r="N47" s="483"/>
      <c r="O47" s="486"/>
      <c r="P47" s="484"/>
      <c r="Q47" s="457"/>
      <c r="R47" s="457"/>
      <c r="S47" s="457"/>
      <c r="T47" s="457"/>
      <c r="U47" s="457"/>
      <c r="V47" s="457"/>
      <c r="W47" s="457"/>
      <c r="X47" s="457"/>
      <c r="Y47" s="457"/>
      <c r="Z47" s="457"/>
      <c r="AA47" s="457"/>
      <c r="AB47" s="457"/>
      <c r="AC47" s="457"/>
      <c r="AD47" s="458"/>
      <c r="AE47" s="97"/>
    </row>
    <row r="48" spans="1:41" ht="42.9" customHeight="1" x14ac:dyDescent="0.3">
      <c r="A48" s="463"/>
      <c r="B48" s="465"/>
      <c r="C48" s="293" t="s">
        <v>65</v>
      </c>
      <c r="D48" s="295">
        <v>0</v>
      </c>
      <c r="E48" s="295">
        <v>0</v>
      </c>
      <c r="F48" s="295">
        <v>0.25</v>
      </c>
      <c r="G48" s="295">
        <v>0</v>
      </c>
      <c r="H48" s="295">
        <v>0</v>
      </c>
      <c r="I48" s="295">
        <v>0.25</v>
      </c>
      <c r="J48" s="295">
        <v>0</v>
      </c>
      <c r="K48" s="295">
        <v>0</v>
      </c>
      <c r="L48" s="295">
        <v>0.25</v>
      </c>
      <c r="M48" s="295">
        <v>0</v>
      </c>
      <c r="N48" s="295"/>
      <c r="O48" s="295"/>
      <c r="P48" s="405">
        <f>SUM(D48:O48)</f>
        <v>0.75</v>
      </c>
      <c r="Q48" s="457"/>
      <c r="R48" s="457"/>
      <c r="S48" s="457"/>
      <c r="T48" s="457"/>
      <c r="U48" s="457"/>
      <c r="V48" s="457"/>
      <c r="W48" s="457"/>
      <c r="X48" s="457"/>
      <c r="Y48" s="457"/>
      <c r="Z48" s="457"/>
      <c r="AA48" s="457"/>
      <c r="AB48" s="457"/>
      <c r="AC48" s="457"/>
      <c r="AD48" s="458"/>
      <c r="AE48" s="252"/>
    </row>
    <row r="49" spans="1:31" ht="42.9" customHeight="1" x14ac:dyDescent="0.3">
      <c r="A49" s="463"/>
      <c r="B49" s="465"/>
      <c r="C49" s="479"/>
      <c r="D49" s="478"/>
      <c r="E49" s="478"/>
      <c r="F49" s="478"/>
      <c r="G49" s="478"/>
      <c r="H49" s="478"/>
      <c r="I49" s="478"/>
      <c r="J49" s="478"/>
      <c r="K49" s="478"/>
      <c r="L49" s="478"/>
      <c r="M49" s="478"/>
      <c r="N49" s="478"/>
      <c r="O49" s="478"/>
      <c r="P49" s="405"/>
      <c r="Q49" s="457"/>
      <c r="R49" s="457"/>
      <c r="S49" s="457"/>
      <c r="T49" s="457"/>
      <c r="U49" s="457"/>
      <c r="V49" s="457"/>
      <c r="W49" s="457"/>
      <c r="X49" s="457"/>
      <c r="Y49" s="457"/>
      <c r="Z49" s="457"/>
      <c r="AA49" s="457"/>
      <c r="AB49" s="457"/>
      <c r="AC49" s="457"/>
      <c r="AD49" s="458"/>
      <c r="AE49" s="97"/>
    </row>
    <row r="50" spans="1:31" ht="30" hidden="1" customHeight="1" x14ac:dyDescent="0.3">
      <c r="A50" s="463"/>
      <c r="B50" s="466"/>
      <c r="C50" s="294"/>
      <c r="D50" s="296"/>
      <c r="E50" s="296"/>
      <c r="F50" s="296"/>
      <c r="G50" s="296"/>
      <c r="H50" s="296"/>
      <c r="I50" s="296"/>
      <c r="J50" s="296"/>
      <c r="K50" s="296"/>
      <c r="L50" s="296"/>
      <c r="M50" s="296"/>
      <c r="N50" s="296"/>
      <c r="O50" s="296"/>
      <c r="P50" s="405"/>
      <c r="Q50" s="457"/>
      <c r="R50" s="457"/>
      <c r="S50" s="457"/>
      <c r="T50" s="457"/>
      <c r="U50" s="457"/>
      <c r="V50" s="457"/>
      <c r="W50" s="457"/>
      <c r="X50" s="457"/>
      <c r="Y50" s="457"/>
      <c r="Z50" s="457"/>
      <c r="AA50" s="457"/>
      <c r="AB50" s="457"/>
      <c r="AC50" s="457"/>
      <c r="AD50" s="458"/>
      <c r="AE50" s="97"/>
    </row>
    <row r="51" spans="1:31" ht="76.5" customHeight="1" x14ac:dyDescent="0.3">
      <c r="A51" s="461" t="s">
        <v>90</v>
      </c>
      <c r="B51" s="438">
        <v>5</v>
      </c>
      <c r="C51" s="476" t="s">
        <v>62</v>
      </c>
      <c r="D51" s="288">
        <v>0.02</v>
      </c>
      <c r="E51" s="288">
        <v>0.06</v>
      </c>
      <c r="F51" s="288">
        <v>0.09</v>
      </c>
      <c r="G51" s="288">
        <v>0.1</v>
      </c>
      <c r="H51" s="288">
        <v>0.09</v>
      </c>
      <c r="I51" s="288">
        <v>0.09</v>
      </c>
      <c r="J51" s="288">
        <v>0.1</v>
      </c>
      <c r="K51" s="288">
        <v>0.09</v>
      </c>
      <c r="L51" s="288">
        <v>0.09</v>
      </c>
      <c r="M51" s="288">
        <v>0.09</v>
      </c>
      <c r="N51" s="288">
        <v>0.09</v>
      </c>
      <c r="O51" s="290">
        <v>0.09</v>
      </c>
      <c r="P51" s="292">
        <f t="shared" si="0"/>
        <v>0.99999999999999978</v>
      </c>
      <c r="Q51" s="467" t="s">
        <v>514</v>
      </c>
      <c r="R51" s="468"/>
      <c r="S51" s="468"/>
      <c r="T51" s="468"/>
      <c r="U51" s="468"/>
      <c r="V51" s="468"/>
      <c r="W51" s="468"/>
      <c r="X51" s="468"/>
      <c r="Y51" s="468"/>
      <c r="Z51" s="468"/>
      <c r="AA51" s="468"/>
      <c r="AB51" s="468"/>
      <c r="AC51" s="468"/>
      <c r="AD51" s="469"/>
      <c r="AE51" s="262">
        <f>LEN(Q51)</f>
        <v>1203</v>
      </c>
    </row>
    <row r="52" spans="1:31" ht="48" customHeight="1" x14ac:dyDescent="0.3">
      <c r="A52" s="461"/>
      <c r="B52" s="454"/>
      <c r="C52" s="477"/>
      <c r="D52" s="289"/>
      <c r="E52" s="289"/>
      <c r="F52" s="289"/>
      <c r="G52" s="289"/>
      <c r="H52" s="289"/>
      <c r="I52" s="289"/>
      <c r="J52" s="289"/>
      <c r="K52" s="289"/>
      <c r="L52" s="289"/>
      <c r="M52" s="289"/>
      <c r="N52" s="289"/>
      <c r="O52" s="291"/>
      <c r="P52" s="292"/>
      <c r="Q52" s="470"/>
      <c r="R52" s="471"/>
      <c r="S52" s="471"/>
      <c r="T52" s="471"/>
      <c r="U52" s="471"/>
      <c r="V52" s="471"/>
      <c r="W52" s="471"/>
      <c r="X52" s="471"/>
      <c r="Y52" s="471"/>
      <c r="Z52" s="471"/>
      <c r="AA52" s="471"/>
      <c r="AB52" s="471"/>
      <c r="AC52" s="471"/>
      <c r="AD52" s="472"/>
      <c r="AE52" s="97"/>
    </row>
    <row r="53" spans="1:31" ht="48" customHeight="1" x14ac:dyDescent="0.3">
      <c r="A53" s="461"/>
      <c r="B53" s="454"/>
      <c r="C53" s="293" t="s">
        <v>65</v>
      </c>
      <c r="D53" s="295">
        <v>0.02</v>
      </c>
      <c r="E53" s="295">
        <v>0.06</v>
      </c>
      <c r="F53" s="295">
        <v>0.09</v>
      </c>
      <c r="G53" s="295">
        <v>0.1</v>
      </c>
      <c r="H53" s="295">
        <v>0.09</v>
      </c>
      <c r="I53" s="295">
        <v>0.09</v>
      </c>
      <c r="J53" s="295">
        <v>0.1</v>
      </c>
      <c r="K53" s="295">
        <v>0.09</v>
      </c>
      <c r="L53" s="295">
        <v>0.09</v>
      </c>
      <c r="M53" s="295">
        <v>0.09</v>
      </c>
      <c r="N53" s="295"/>
      <c r="O53" s="295"/>
      <c r="P53" s="297">
        <f>SUM(D53:O53)</f>
        <v>0.81999999999999984</v>
      </c>
      <c r="Q53" s="470"/>
      <c r="R53" s="471"/>
      <c r="S53" s="471"/>
      <c r="T53" s="471"/>
      <c r="U53" s="471"/>
      <c r="V53" s="471"/>
      <c r="W53" s="471"/>
      <c r="X53" s="471"/>
      <c r="Y53" s="471"/>
      <c r="Z53" s="471"/>
      <c r="AA53" s="471"/>
      <c r="AB53" s="471"/>
      <c r="AC53" s="471"/>
      <c r="AD53" s="472"/>
      <c r="AE53" s="97"/>
    </row>
    <row r="54" spans="1:31" ht="48.75" customHeight="1" x14ac:dyDescent="0.3">
      <c r="A54" s="462"/>
      <c r="B54" s="447"/>
      <c r="C54" s="294"/>
      <c r="D54" s="296"/>
      <c r="E54" s="296"/>
      <c r="F54" s="296"/>
      <c r="G54" s="296"/>
      <c r="H54" s="296"/>
      <c r="I54" s="296"/>
      <c r="J54" s="296"/>
      <c r="K54" s="296"/>
      <c r="L54" s="296"/>
      <c r="M54" s="296"/>
      <c r="N54" s="296"/>
      <c r="O54" s="296"/>
      <c r="P54" s="298"/>
      <c r="Q54" s="473"/>
      <c r="R54" s="474"/>
      <c r="S54" s="474"/>
      <c r="T54" s="474"/>
      <c r="U54" s="474"/>
      <c r="V54" s="474"/>
      <c r="W54" s="474"/>
      <c r="X54" s="474"/>
      <c r="Y54" s="474"/>
      <c r="Z54" s="474"/>
      <c r="AA54" s="474"/>
      <c r="AB54" s="474"/>
      <c r="AC54" s="474"/>
      <c r="AD54" s="475"/>
      <c r="AE54" s="97"/>
    </row>
    <row r="55" spans="1:31" ht="42.9" customHeight="1" x14ac:dyDescent="0.3">
      <c r="A55" s="436" t="s">
        <v>91</v>
      </c>
      <c r="B55" s="438">
        <v>7</v>
      </c>
      <c r="C55" s="102" t="s">
        <v>62</v>
      </c>
      <c r="D55" s="103">
        <v>0.02</v>
      </c>
      <c r="E55" s="103">
        <v>0.08</v>
      </c>
      <c r="F55" s="103">
        <v>0.09</v>
      </c>
      <c r="G55" s="103">
        <v>0.09</v>
      </c>
      <c r="H55" s="103">
        <v>0.09</v>
      </c>
      <c r="I55" s="103">
        <v>0.09</v>
      </c>
      <c r="J55" s="103">
        <v>0.09</v>
      </c>
      <c r="K55" s="103">
        <v>0.09</v>
      </c>
      <c r="L55" s="103">
        <v>0.09</v>
      </c>
      <c r="M55" s="103">
        <v>0.09</v>
      </c>
      <c r="N55" s="103">
        <v>0.09</v>
      </c>
      <c r="O55" s="103">
        <v>0.09</v>
      </c>
      <c r="P55" s="101">
        <f t="shared" si="0"/>
        <v>0.99999999999999978</v>
      </c>
      <c r="Q55" s="440" t="s">
        <v>515</v>
      </c>
      <c r="R55" s="441"/>
      <c r="S55" s="441"/>
      <c r="T55" s="441"/>
      <c r="U55" s="441"/>
      <c r="V55" s="441"/>
      <c r="W55" s="441"/>
      <c r="X55" s="441"/>
      <c r="Y55" s="441"/>
      <c r="Z55" s="441"/>
      <c r="AA55" s="441"/>
      <c r="AB55" s="441"/>
      <c r="AC55" s="441"/>
      <c r="AD55" s="442"/>
      <c r="AE55" s="262">
        <f>LEN(Q55)</f>
        <v>1701</v>
      </c>
    </row>
    <row r="56" spans="1:31" ht="89.25" customHeight="1" x14ac:dyDescent="0.3">
      <c r="A56" s="437"/>
      <c r="B56" s="439"/>
      <c r="C56" s="91" t="s">
        <v>65</v>
      </c>
      <c r="D56" s="105">
        <v>0.02</v>
      </c>
      <c r="E56" s="105">
        <v>0.08</v>
      </c>
      <c r="F56" s="105">
        <v>0.09</v>
      </c>
      <c r="G56" s="105">
        <v>0.09</v>
      </c>
      <c r="H56" s="105">
        <v>0.09</v>
      </c>
      <c r="I56" s="105">
        <v>0.09</v>
      </c>
      <c r="J56" s="105">
        <v>0.09</v>
      </c>
      <c r="K56" s="105">
        <v>0.09</v>
      </c>
      <c r="L56" s="106">
        <v>0.09</v>
      </c>
      <c r="M56" s="106">
        <v>0.09</v>
      </c>
      <c r="N56" s="106"/>
      <c r="O56" s="106"/>
      <c r="P56" s="222">
        <f>SUM(D56:O56)</f>
        <v>0.81999999999999984</v>
      </c>
      <c r="Q56" s="443"/>
      <c r="R56" s="444"/>
      <c r="S56" s="444"/>
      <c r="T56" s="444"/>
      <c r="U56" s="444"/>
      <c r="V56" s="444"/>
      <c r="W56" s="444"/>
      <c r="X56" s="444"/>
      <c r="Y56" s="444"/>
      <c r="Z56" s="444"/>
      <c r="AA56" s="444"/>
      <c r="AB56" s="444"/>
      <c r="AC56" s="444"/>
      <c r="AD56" s="445"/>
      <c r="AE56" s="97"/>
    </row>
    <row r="57" spans="1:31" x14ac:dyDescent="0.3">
      <c r="A57" s="50" t="s">
        <v>92</v>
      </c>
      <c r="P57" s="221"/>
    </row>
  </sheetData>
  <mergeCells count="170">
    <mergeCell ref="N46:N47"/>
    <mergeCell ref="O46:O47"/>
    <mergeCell ref="F46:F47"/>
    <mergeCell ref="G46:G47"/>
    <mergeCell ref="H46:H47"/>
    <mergeCell ref="I46:I47"/>
    <mergeCell ref="J46:J47"/>
    <mergeCell ref="O44:O45"/>
    <mergeCell ref="P44:P45"/>
    <mergeCell ref="M48:M50"/>
    <mergeCell ref="N48:N50"/>
    <mergeCell ref="O48:O50"/>
    <mergeCell ref="P48:P50"/>
    <mergeCell ref="C44:C45"/>
    <mergeCell ref="D44:D45"/>
    <mergeCell ref="E44:E45"/>
    <mergeCell ref="F44:F45"/>
    <mergeCell ref="G44:G45"/>
    <mergeCell ref="H44:H45"/>
    <mergeCell ref="I44:I45"/>
    <mergeCell ref="J44:J45"/>
    <mergeCell ref="K44:K45"/>
    <mergeCell ref="L44:L45"/>
    <mergeCell ref="M44:M45"/>
    <mergeCell ref="N44:N45"/>
    <mergeCell ref="H48:H50"/>
    <mergeCell ref="I48:I50"/>
    <mergeCell ref="P46:P47"/>
    <mergeCell ref="K46:K47"/>
    <mergeCell ref="L46:L47"/>
    <mergeCell ref="M46:M47"/>
    <mergeCell ref="J48:J50"/>
    <mergeCell ref="K48:K50"/>
    <mergeCell ref="L48:L50"/>
    <mergeCell ref="C48:C50"/>
    <mergeCell ref="D48:D50"/>
    <mergeCell ref="E48:E50"/>
    <mergeCell ref="F48:F50"/>
    <mergeCell ref="G48:G50"/>
    <mergeCell ref="A39:A40"/>
    <mergeCell ref="B39:B40"/>
    <mergeCell ref="A43:A45"/>
    <mergeCell ref="C46:C47"/>
    <mergeCell ref="D46:D47"/>
    <mergeCell ref="E46:E47"/>
    <mergeCell ref="Q39:AD40"/>
    <mergeCell ref="A55:A56"/>
    <mergeCell ref="B55:B56"/>
    <mergeCell ref="Q55:AD56"/>
    <mergeCell ref="A41:A42"/>
    <mergeCell ref="B41:B42"/>
    <mergeCell ref="Q41:AD42"/>
    <mergeCell ref="B43:B45"/>
    <mergeCell ref="Q43:AD45"/>
    <mergeCell ref="A51:A54"/>
    <mergeCell ref="A46:A50"/>
    <mergeCell ref="B46:B50"/>
    <mergeCell ref="B51:B54"/>
    <mergeCell ref="Q46:AD50"/>
    <mergeCell ref="Q51:AD54"/>
    <mergeCell ref="C51:C52"/>
    <mergeCell ref="D51:D52"/>
    <mergeCell ref="E51:E52"/>
    <mergeCell ref="F51:F52"/>
    <mergeCell ref="G51:G52"/>
    <mergeCell ref="H51:H52"/>
    <mergeCell ref="I51:I52"/>
    <mergeCell ref="J51:J52"/>
    <mergeCell ref="K51:K52"/>
    <mergeCell ref="A37:A38"/>
    <mergeCell ref="B37:B38"/>
    <mergeCell ref="C37:P37"/>
    <mergeCell ref="Q37:AD37"/>
    <mergeCell ref="Q38:AD38"/>
    <mergeCell ref="A34:A36"/>
    <mergeCell ref="B34:B36"/>
    <mergeCell ref="Q34:V36"/>
    <mergeCell ref="W34:Z36"/>
    <mergeCell ref="AA34:AD36"/>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C32:C33"/>
    <mergeCell ref="D32:P32"/>
    <mergeCell ref="Q32:AD32"/>
    <mergeCell ref="Q33:V33"/>
    <mergeCell ref="W33:Z33"/>
    <mergeCell ref="AA33:AD33"/>
    <mergeCell ref="R15:X15"/>
    <mergeCell ref="Y15:Z15"/>
    <mergeCell ref="W17:X17"/>
    <mergeCell ref="Y17:AB17"/>
    <mergeCell ref="A27:AD27"/>
    <mergeCell ref="A25:B25"/>
    <mergeCell ref="A28:A29"/>
    <mergeCell ref="B28:C29"/>
    <mergeCell ref="D28:O28"/>
    <mergeCell ref="P28:P29"/>
    <mergeCell ref="Q28:AD29"/>
    <mergeCell ref="B30:C30"/>
    <mergeCell ref="Q30:AD30"/>
    <mergeCell ref="A31:AD31"/>
    <mergeCell ref="A32:A33"/>
    <mergeCell ref="B32:B33"/>
    <mergeCell ref="AA15:AD15"/>
    <mergeCell ref="A24:B24"/>
    <mergeCell ref="A1:A4"/>
    <mergeCell ref="B1:AA1"/>
    <mergeCell ref="AB1:AD1"/>
    <mergeCell ref="B2:AA2"/>
    <mergeCell ref="AB2:AD2"/>
    <mergeCell ref="B3:AA4"/>
    <mergeCell ref="AB3:AD3"/>
    <mergeCell ref="AB4:AD4"/>
    <mergeCell ref="A7:B9"/>
    <mergeCell ref="C7:C9"/>
    <mergeCell ref="D7:H9"/>
    <mergeCell ref="I7:J9"/>
    <mergeCell ref="K7:L9"/>
    <mergeCell ref="O7:P7"/>
    <mergeCell ref="M8:N8"/>
    <mergeCell ref="O8:P8"/>
    <mergeCell ref="M9:N9"/>
    <mergeCell ref="O9:P9"/>
    <mergeCell ref="M7:N7"/>
    <mergeCell ref="C20:P20"/>
    <mergeCell ref="A22:B22"/>
    <mergeCell ref="AC17:AD17"/>
    <mergeCell ref="A23:B23"/>
    <mergeCell ref="A15:B15"/>
    <mergeCell ref="C15:K15"/>
    <mergeCell ref="C16:AB16"/>
    <mergeCell ref="A17:B17"/>
    <mergeCell ref="C17:Q17"/>
    <mergeCell ref="R17:V17"/>
    <mergeCell ref="C11:AD13"/>
    <mergeCell ref="L15:Q15"/>
    <mergeCell ref="A11:B13"/>
    <mergeCell ref="L51:L52"/>
    <mergeCell ref="M51:M52"/>
    <mergeCell ref="N51:N52"/>
    <mergeCell ref="O51:O52"/>
    <mergeCell ref="P51:P52"/>
    <mergeCell ref="C53:C54"/>
    <mergeCell ref="D53:D54"/>
    <mergeCell ref="E53:E54"/>
    <mergeCell ref="F53:F54"/>
    <mergeCell ref="G53:G54"/>
    <mergeCell ref="H53:H54"/>
    <mergeCell ref="I53:I54"/>
    <mergeCell ref="J53:J54"/>
    <mergeCell ref="K53:K54"/>
    <mergeCell ref="L53:L54"/>
    <mergeCell ref="M53:M54"/>
    <mergeCell ref="N53:N54"/>
    <mergeCell ref="O53:O54"/>
    <mergeCell ref="P53:P54"/>
    <mergeCell ref="A19:AD19"/>
    <mergeCell ref="Q20:AD20"/>
  </mergeCells>
  <dataValidations count="4">
    <dataValidation type="textLength" operator="lessThanOrEqual" allowBlank="1" showInputMessage="1" showErrorMessage="1" errorTitle="Máximo 2.000 caracteres" error="Máximo 2.000 caracteres" sqref="Q46 Q39:AD42 W34:W35 AA34:AA35 Q55:AD56"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 type="textLength" operator="lessThanOrEqual" allowBlank="1" showInputMessage="1" showErrorMessage="1" sqref="Q51:AD54 Q43:AD45" xr:uid="{00000000-0002-0000-0000-000003000000}">
      <formula1>2000</formula1>
    </dataValidation>
  </dataValidations>
  <pageMargins left="0.25" right="0.25" top="0.75" bottom="0.75" header="0.3" footer="0.3"/>
  <pageSetup scale="27"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ColWidth="8.88671875" defaultRowHeight="14.4" x14ac:dyDescent="0.3"/>
  <cols>
    <col min="1" max="256" width="11.44140625" customWidth="1"/>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6"/>
  <sheetViews>
    <sheetView zoomScale="90" zoomScaleNormal="90" workbookViewId="0">
      <selection activeCell="P9" sqref="P9"/>
    </sheetView>
  </sheetViews>
  <sheetFormatPr baseColWidth="10" defaultColWidth="8.88671875" defaultRowHeight="14.4" x14ac:dyDescent="0.3"/>
  <cols>
    <col min="1" max="2" width="11.44140625" customWidth="1"/>
    <col min="3" max="3" width="6.6640625" customWidth="1"/>
    <col min="4" max="4" width="8.6640625" customWidth="1"/>
    <col min="5" max="5" width="10.6640625" customWidth="1"/>
    <col min="6" max="256" width="11.44140625" customWidth="1"/>
  </cols>
  <sheetData>
    <row r="1" spans="1:14" x14ac:dyDescent="0.3">
      <c r="B1" t="s">
        <v>492</v>
      </c>
      <c r="C1" s="726" t="s">
        <v>493</v>
      </c>
      <c r="D1" s="726"/>
      <c r="E1" s="726"/>
      <c r="F1" s="726"/>
      <c r="G1" s="727" t="s">
        <v>494</v>
      </c>
      <c r="H1" s="728"/>
      <c r="I1" s="728"/>
      <c r="J1" s="729"/>
      <c r="K1" s="725" t="s">
        <v>495</v>
      </c>
      <c r="L1" s="725"/>
      <c r="M1" s="725"/>
      <c r="N1" s="725"/>
    </row>
    <row r="2" spans="1:14" x14ac:dyDescent="0.3">
      <c r="C2" s="4"/>
      <c r="D2" s="4"/>
      <c r="E2" s="4"/>
      <c r="F2" s="4" t="s">
        <v>496</v>
      </c>
      <c r="G2" s="30"/>
      <c r="H2" s="4"/>
      <c r="I2" s="4"/>
      <c r="J2" s="31" t="s">
        <v>496</v>
      </c>
      <c r="K2" s="4"/>
      <c r="L2" s="4"/>
      <c r="M2" s="4"/>
      <c r="N2" s="4" t="s">
        <v>496</v>
      </c>
    </row>
    <row r="3" spans="1:14" x14ac:dyDescent="0.3">
      <c r="A3" s="724" t="s">
        <v>497</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724"/>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724"/>
      <c r="B5" s="5">
        <v>3</v>
      </c>
      <c r="C5" s="6">
        <v>0.05</v>
      </c>
      <c r="D5" s="6">
        <v>0.05</v>
      </c>
      <c r="E5" s="6">
        <v>0.1</v>
      </c>
      <c r="F5" s="7">
        <f>(C5+D5+E5)</f>
        <v>0.2</v>
      </c>
      <c r="G5" s="32">
        <v>0.1</v>
      </c>
      <c r="H5" s="6">
        <v>0.1</v>
      </c>
      <c r="I5" s="6">
        <v>0.1</v>
      </c>
      <c r="J5" s="33">
        <f>(G5+H5+I5)</f>
        <v>0.30000000000000004</v>
      </c>
      <c r="K5" s="24"/>
      <c r="L5" s="5"/>
      <c r="M5" s="5"/>
      <c r="N5" s="5"/>
    </row>
    <row r="6" spans="1:14" x14ac:dyDescent="0.3">
      <c r="A6" s="724"/>
      <c r="B6" s="5">
        <v>4</v>
      </c>
      <c r="C6" s="6">
        <v>0.1</v>
      </c>
      <c r="D6" s="6">
        <v>0.1</v>
      </c>
      <c r="E6" s="6">
        <v>0.2</v>
      </c>
      <c r="F6" s="7">
        <f>(C6+D6+E6)</f>
        <v>0.4</v>
      </c>
      <c r="G6" s="32">
        <v>0</v>
      </c>
      <c r="H6" s="6">
        <v>0</v>
      </c>
      <c r="I6" s="6">
        <v>0.1</v>
      </c>
      <c r="J6" s="33">
        <f>(G6+H6+I6)</f>
        <v>0.1</v>
      </c>
      <c r="K6" s="24"/>
      <c r="L6" s="5"/>
      <c r="M6" s="5"/>
      <c r="N6" s="5"/>
    </row>
    <row r="7" spans="1:14" x14ac:dyDescent="0.3">
      <c r="A7" s="724"/>
      <c r="B7" s="5">
        <v>5</v>
      </c>
      <c r="C7" s="6">
        <v>0</v>
      </c>
      <c r="D7" s="6">
        <v>0</v>
      </c>
      <c r="E7" s="6">
        <v>0</v>
      </c>
      <c r="F7" s="7">
        <f>(C7+D7+E7)</f>
        <v>0</v>
      </c>
      <c r="G7" s="32">
        <v>0</v>
      </c>
      <c r="H7" s="6">
        <v>0</v>
      </c>
      <c r="I7" s="6">
        <v>0</v>
      </c>
      <c r="J7" s="33">
        <f>(G7+H7+I7)</f>
        <v>0</v>
      </c>
      <c r="K7" s="24"/>
      <c r="L7" s="5"/>
      <c r="M7" s="5"/>
      <c r="N7" s="5"/>
    </row>
    <row r="8" spans="1:14" x14ac:dyDescent="0.3">
      <c r="A8" s="724" t="s">
        <v>498</v>
      </c>
      <c r="B8" s="9">
        <v>6</v>
      </c>
      <c r="C8" s="10">
        <v>0.1</v>
      </c>
      <c r="D8" s="10">
        <v>0.1</v>
      </c>
      <c r="E8" s="10">
        <v>0.1</v>
      </c>
      <c r="F8" s="11">
        <f>C8+D8+E8</f>
        <v>0.30000000000000004</v>
      </c>
      <c r="G8" s="34"/>
      <c r="H8" s="9"/>
      <c r="I8" s="9"/>
      <c r="J8" s="35"/>
      <c r="K8" s="25"/>
      <c r="L8" s="9"/>
      <c r="M8" s="9"/>
      <c r="N8" s="9"/>
    </row>
    <row r="9" spans="1:14" x14ac:dyDescent="0.3">
      <c r="A9" s="724"/>
      <c r="B9" s="9">
        <v>7</v>
      </c>
      <c r="C9" s="9"/>
      <c r="D9" s="9"/>
      <c r="E9" s="9"/>
      <c r="F9" s="19"/>
      <c r="G9" s="36"/>
      <c r="H9" s="9"/>
      <c r="I9" s="9"/>
      <c r="J9" s="35"/>
      <c r="K9" s="25"/>
      <c r="L9" s="9"/>
      <c r="M9" s="9"/>
      <c r="N9" s="9"/>
    </row>
    <row r="10" spans="1:14" x14ac:dyDescent="0.3">
      <c r="A10" s="724"/>
      <c r="B10" s="9">
        <v>8</v>
      </c>
      <c r="C10" s="9"/>
      <c r="D10" s="9"/>
      <c r="E10" s="9"/>
      <c r="F10" s="19"/>
      <c r="G10" s="36"/>
      <c r="H10" s="9"/>
      <c r="I10" s="9"/>
      <c r="J10" s="35"/>
      <c r="K10" s="25"/>
      <c r="L10" s="9"/>
      <c r="M10" s="9"/>
      <c r="N10" s="9"/>
    </row>
    <row r="11" spans="1:14" x14ac:dyDescent="0.3">
      <c r="A11" s="724"/>
      <c r="B11" s="9">
        <v>9</v>
      </c>
      <c r="C11" s="9"/>
      <c r="D11" s="9"/>
      <c r="E11" s="9"/>
      <c r="F11" s="19"/>
      <c r="G11" s="36"/>
      <c r="H11" s="9"/>
      <c r="I11" s="9"/>
      <c r="J11" s="35"/>
      <c r="K11" s="25"/>
      <c r="L11" s="9"/>
      <c r="M11" s="9"/>
      <c r="N11" s="9"/>
    </row>
    <row r="12" spans="1:14" x14ac:dyDescent="0.3">
      <c r="A12" s="724" t="s">
        <v>499</v>
      </c>
      <c r="B12" s="14">
        <v>10</v>
      </c>
      <c r="C12" s="14"/>
      <c r="D12" s="14"/>
      <c r="E12" s="14"/>
      <c r="F12" s="20"/>
      <c r="G12" s="37"/>
      <c r="H12" s="14"/>
      <c r="I12" s="14"/>
      <c r="J12" s="38"/>
      <c r="K12" s="26"/>
      <c r="L12" s="14"/>
      <c r="M12" s="14"/>
      <c r="N12" s="14"/>
    </row>
    <row r="13" spans="1:14" x14ac:dyDescent="0.3">
      <c r="A13" s="724"/>
      <c r="B13" s="14">
        <v>11</v>
      </c>
      <c r="C13" s="14"/>
      <c r="D13" s="14"/>
      <c r="E13" s="14"/>
      <c r="F13" s="20"/>
      <c r="G13" s="37"/>
      <c r="H13" s="14"/>
      <c r="I13" s="14"/>
      <c r="J13" s="38"/>
      <c r="K13" s="26"/>
      <c r="L13" s="14"/>
      <c r="M13" s="14"/>
      <c r="N13" s="14"/>
    </row>
    <row r="14" spans="1:14" x14ac:dyDescent="0.3">
      <c r="A14" s="724"/>
      <c r="B14" s="14">
        <v>12</v>
      </c>
      <c r="C14" s="14"/>
      <c r="D14" s="14"/>
      <c r="E14" s="14"/>
      <c r="F14" s="20"/>
      <c r="G14" s="37"/>
      <c r="H14" s="14"/>
      <c r="I14" s="14"/>
      <c r="J14" s="38"/>
      <c r="K14" s="26"/>
      <c r="L14" s="14"/>
      <c r="M14" s="14"/>
      <c r="N14" s="14"/>
    </row>
    <row r="15" spans="1:14" x14ac:dyDescent="0.3">
      <c r="A15" s="724"/>
      <c r="B15" s="14">
        <v>13</v>
      </c>
      <c r="C15" s="14"/>
      <c r="D15" s="14"/>
      <c r="E15" s="14"/>
      <c r="F15" s="20"/>
      <c r="G15" s="37"/>
      <c r="H15" s="14"/>
      <c r="I15" s="14"/>
      <c r="J15" s="38"/>
      <c r="K15" s="26"/>
      <c r="L15" s="14"/>
      <c r="M15" s="14"/>
      <c r="N15" s="14"/>
    </row>
    <row r="16" spans="1:14" x14ac:dyDescent="0.3">
      <c r="A16" s="724" t="s">
        <v>500</v>
      </c>
      <c r="B16" s="15">
        <v>14</v>
      </c>
      <c r="C16" s="15"/>
      <c r="D16" s="15"/>
      <c r="E16" s="15"/>
      <c r="F16" s="21"/>
      <c r="G16" s="39"/>
      <c r="H16" s="15"/>
      <c r="I16" s="15"/>
      <c r="J16" s="40"/>
      <c r="K16" s="27"/>
      <c r="L16" s="15"/>
      <c r="M16" s="15"/>
      <c r="N16" s="15"/>
    </row>
    <row r="17" spans="1:14" x14ac:dyDescent="0.3">
      <c r="A17" s="724"/>
      <c r="B17" s="15">
        <v>15</v>
      </c>
      <c r="C17" s="15"/>
      <c r="D17" s="15"/>
      <c r="E17" s="15"/>
      <c r="F17" s="21"/>
      <c r="G17" s="39"/>
      <c r="H17" s="15"/>
      <c r="I17" s="15"/>
      <c r="J17" s="40"/>
      <c r="K17" s="27"/>
      <c r="L17" s="15"/>
      <c r="M17" s="15"/>
      <c r="N17" s="15"/>
    </row>
    <row r="18" spans="1:14" x14ac:dyDescent="0.3">
      <c r="A18" s="724"/>
      <c r="B18" s="15">
        <v>16</v>
      </c>
      <c r="C18" s="15"/>
      <c r="D18" s="15"/>
      <c r="E18" s="15"/>
      <c r="F18" s="21"/>
      <c r="G18" s="39"/>
      <c r="H18" s="15"/>
      <c r="I18" s="15"/>
      <c r="J18" s="40"/>
      <c r="K18" s="27"/>
      <c r="L18" s="15"/>
      <c r="M18" s="15"/>
      <c r="N18" s="15"/>
    </row>
    <row r="19" spans="1:14" x14ac:dyDescent="0.3">
      <c r="A19" s="724" t="s">
        <v>501</v>
      </c>
      <c r="B19" s="18">
        <v>17</v>
      </c>
      <c r="C19" s="18"/>
      <c r="D19" s="18"/>
      <c r="E19" s="18"/>
      <c r="F19" s="22"/>
      <c r="G19" s="41"/>
      <c r="H19" s="18"/>
      <c r="I19" s="18"/>
      <c r="J19" s="42"/>
      <c r="K19" s="28"/>
      <c r="L19" s="18"/>
      <c r="M19" s="18"/>
      <c r="N19" s="18"/>
    </row>
    <row r="20" spans="1:14" x14ac:dyDescent="0.3">
      <c r="A20" s="724"/>
      <c r="B20" s="18">
        <v>18</v>
      </c>
      <c r="C20" s="18"/>
      <c r="D20" s="18"/>
      <c r="E20" s="18"/>
      <c r="F20" s="22"/>
      <c r="G20" s="41"/>
      <c r="H20" s="18"/>
      <c r="I20" s="18"/>
      <c r="J20" s="42"/>
      <c r="K20" s="28"/>
      <c r="L20" s="18"/>
      <c r="M20" s="18"/>
      <c r="N20" s="18"/>
    </row>
    <row r="21" spans="1:14" x14ac:dyDescent="0.3">
      <c r="A21" s="724"/>
      <c r="B21" s="18">
        <v>19</v>
      </c>
      <c r="C21" s="18"/>
      <c r="D21" s="18"/>
      <c r="E21" s="18"/>
      <c r="F21" s="22"/>
      <c r="G21" s="41"/>
      <c r="H21" s="18"/>
      <c r="I21" s="18"/>
      <c r="J21" s="42"/>
      <c r="K21" s="28"/>
      <c r="L21" s="18"/>
      <c r="M21" s="18"/>
      <c r="N21" s="18"/>
    </row>
    <row r="22" spans="1:14" x14ac:dyDescent="0.3">
      <c r="A22" s="724"/>
      <c r="B22" s="18">
        <v>20</v>
      </c>
      <c r="C22" s="18"/>
      <c r="D22" s="18"/>
      <c r="E22" s="18"/>
      <c r="F22" s="22"/>
      <c r="G22" s="41"/>
      <c r="H22" s="18"/>
      <c r="I22" s="18"/>
      <c r="J22" s="42"/>
      <c r="K22" s="28"/>
      <c r="L22" s="18"/>
      <c r="M22" s="18"/>
      <c r="N22" s="18"/>
    </row>
    <row r="23" spans="1:14" x14ac:dyDescent="0.3">
      <c r="A23" s="724" t="s">
        <v>502</v>
      </c>
      <c r="B23" s="13">
        <v>21</v>
      </c>
      <c r="C23" s="13"/>
      <c r="D23" s="13"/>
      <c r="E23" s="13"/>
      <c r="F23" s="23"/>
      <c r="G23" s="43"/>
      <c r="H23" s="13"/>
      <c r="I23" s="13"/>
      <c r="J23" s="44"/>
      <c r="K23" s="29"/>
      <c r="L23" s="13"/>
      <c r="M23" s="13"/>
      <c r="N23" s="13"/>
    </row>
    <row r="24" spans="1:14" x14ac:dyDescent="0.3">
      <c r="A24" s="724"/>
      <c r="B24" s="13">
        <v>22</v>
      </c>
      <c r="C24" s="13"/>
      <c r="D24" s="13"/>
      <c r="E24" s="13"/>
      <c r="F24" s="23"/>
      <c r="G24" s="43"/>
      <c r="H24" s="13"/>
      <c r="I24" s="13"/>
      <c r="J24" s="44"/>
      <c r="K24" s="29"/>
      <c r="L24" s="13"/>
      <c r="M24" s="13"/>
      <c r="N24" s="13"/>
    </row>
    <row r="25" spans="1:14" x14ac:dyDescent="0.3">
      <c r="A25" s="724"/>
      <c r="B25" s="13">
        <v>23</v>
      </c>
      <c r="C25" s="13"/>
      <c r="D25" s="13"/>
      <c r="E25" s="13"/>
      <c r="F25" s="23"/>
      <c r="G25" s="43"/>
      <c r="H25" s="13"/>
      <c r="I25" s="13"/>
      <c r="J25" s="44"/>
      <c r="K25" s="29"/>
      <c r="L25" s="13"/>
      <c r="M25" s="13"/>
      <c r="N25" s="13"/>
    </row>
    <row r="26" spans="1:14" x14ac:dyDescent="0.3">
      <c r="A26" s="724"/>
      <c r="B26" s="13">
        <v>24</v>
      </c>
      <c r="C26" s="13"/>
      <c r="D26" s="13"/>
      <c r="E26" s="13"/>
      <c r="F26" s="23"/>
      <c r="G26" s="43"/>
      <c r="H26" s="13"/>
      <c r="I26" s="13"/>
      <c r="J26" s="44"/>
      <c r="K26" s="29"/>
      <c r="L26" s="13"/>
      <c r="M26" s="13"/>
      <c r="N26" s="13"/>
    </row>
    <row r="27" spans="1:14" x14ac:dyDescent="0.3">
      <c r="A27" s="724" t="s">
        <v>503</v>
      </c>
      <c r="B27" s="9">
        <v>25</v>
      </c>
      <c r="C27" s="9"/>
      <c r="D27" s="9"/>
      <c r="E27" s="9"/>
      <c r="F27" s="9"/>
      <c r="G27" s="9"/>
      <c r="H27" s="9"/>
      <c r="I27" s="9"/>
      <c r="J27" s="9"/>
      <c r="K27" s="9"/>
      <c r="L27" s="9"/>
      <c r="M27" s="9"/>
      <c r="N27" s="9"/>
    </row>
    <row r="28" spans="1:14" x14ac:dyDescent="0.3">
      <c r="A28" s="724"/>
      <c r="B28" s="9">
        <v>26</v>
      </c>
      <c r="C28" s="9"/>
      <c r="D28" s="9"/>
      <c r="E28" s="9"/>
      <c r="F28" s="9"/>
      <c r="G28" s="9"/>
      <c r="H28" s="9"/>
      <c r="I28" s="9"/>
      <c r="J28" s="9"/>
      <c r="K28" s="9"/>
      <c r="L28" s="9"/>
      <c r="M28" s="9"/>
      <c r="N28" s="9"/>
    </row>
    <row r="29" spans="1:14" x14ac:dyDescent="0.3">
      <c r="A29" s="724"/>
      <c r="B29" s="9">
        <v>27</v>
      </c>
      <c r="C29" s="9"/>
      <c r="D29" s="9"/>
      <c r="E29" s="9"/>
      <c r="F29" s="9"/>
      <c r="G29" s="9"/>
      <c r="H29" s="9"/>
      <c r="I29" s="9"/>
      <c r="J29" s="9"/>
      <c r="K29" s="9"/>
      <c r="L29" s="9"/>
      <c r="M29" s="9"/>
      <c r="N29" s="9"/>
    </row>
    <row r="30" spans="1:14" x14ac:dyDescent="0.3">
      <c r="A30" s="724"/>
      <c r="B30" s="9">
        <v>28</v>
      </c>
      <c r="C30" s="9"/>
      <c r="D30" s="9"/>
      <c r="E30" s="9"/>
      <c r="F30" s="9"/>
      <c r="G30" s="9"/>
      <c r="H30" s="9"/>
      <c r="I30" s="9"/>
      <c r="J30" s="9"/>
      <c r="K30" s="9"/>
      <c r="L30" s="9"/>
      <c r="M30" s="9"/>
      <c r="N30" s="9"/>
    </row>
    <row r="31" spans="1:14" x14ac:dyDescent="0.3">
      <c r="A31" s="724"/>
      <c r="B31" s="9">
        <v>29</v>
      </c>
      <c r="C31" s="9"/>
      <c r="D31" s="9"/>
      <c r="E31" s="9"/>
      <c r="F31" s="9"/>
      <c r="G31" s="9"/>
      <c r="H31" s="9"/>
      <c r="I31" s="9"/>
      <c r="J31" s="9"/>
      <c r="K31" s="9"/>
      <c r="L31" s="9"/>
      <c r="M31" s="9"/>
      <c r="N31" s="9"/>
    </row>
    <row r="32" spans="1:14" x14ac:dyDescent="0.3">
      <c r="A32" s="724" t="s">
        <v>504</v>
      </c>
      <c r="B32" s="16">
        <v>30</v>
      </c>
      <c r="C32" s="16"/>
      <c r="D32" s="16"/>
      <c r="E32" s="16"/>
      <c r="F32" s="16"/>
      <c r="G32" s="16"/>
      <c r="H32" s="16"/>
      <c r="I32" s="16"/>
      <c r="J32" s="16"/>
      <c r="K32" s="16"/>
      <c r="L32" s="16"/>
      <c r="M32" s="16"/>
      <c r="N32" s="16"/>
    </row>
    <row r="33" spans="1:14" x14ac:dyDescent="0.3">
      <c r="A33" s="724"/>
      <c r="B33" s="16">
        <v>31</v>
      </c>
      <c r="C33" s="16"/>
      <c r="D33" s="16"/>
      <c r="E33" s="16"/>
      <c r="F33" s="16"/>
      <c r="G33" s="16"/>
      <c r="H33" s="16"/>
      <c r="I33" s="16"/>
      <c r="J33" s="16"/>
      <c r="K33" s="16"/>
      <c r="L33" s="16"/>
      <c r="M33" s="16"/>
      <c r="N33" s="16"/>
    </row>
    <row r="34" spans="1:14" x14ac:dyDescent="0.3">
      <c r="A34" s="724"/>
      <c r="B34" s="16">
        <v>32</v>
      </c>
      <c r="C34" s="16"/>
      <c r="D34" s="16"/>
      <c r="E34" s="16"/>
      <c r="F34" s="16"/>
      <c r="G34" s="16"/>
      <c r="H34" s="16"/>
      <c r="I34" s="16"/>
      <c r="J34" s="16"/>
      <c r="K34" s="16"/>
      <c r="L34" s="16"/>
      <c r="M34" s="16"/>
      <c r="N34" s="16"/>
    </row>
    <row r="35" spans="1:14" x14ac:dyDescent="0.3">
      <c r="A35" s="724" t="s">
        <v>505</v>
      </c>
      <c r="B35" s="17">
        <v>33</v>
      </c>
      <c r="C35" s="14"/>
      <c r="D35" s="14"/>
      <c r="E35" s="14"/>
      <c r="F35" s="14"/>
      <c r="G35" s="14"/>
      <c r="H35" s="14"/>
      <c r="I35" s="14"/>
      <c r="J35" s="14"/>
      <c r="K35" s="14"/>
      <c r="L35" s="14"/>
      <c r="M35" s="14"/>
      <c r="N35" s="14"/>
    </row>
    <row r="36" spans="1:14" x14ac:dyDescent="0.3">
      <c r="A36" s="724"/>
      <c r="B36" s="14">
        <v>34</v>
      </c>
      <c r="C36" s="14"/>
      <c r="D36" s="14"/>
      <c r="E36" s="14"/>
      <c r="F36" s="14"/>
      <c r="G36" s="14"/>
      <c r="H36" s="14"/>
      <c r="I36" s="14"/>
      <c r="J36" s="14"/>
      <c r="K36" s="14"/>
      <c r="L36" s="14"/>
      <c r="M36" s="14"/>
      <c r="N36" s="14"/>
    </row>
    <row r="37" spans="1:14" x14ac:dyDescent="0.3">
      <c r="A37" s="724"/>
      <c r="B37" s="45">
        <v>35</v>
      </c>
      <c r="C37" s="14"/>
      <c r="D37" s="14"/>
      <c r="E37" s="14"/>
      <c r="F37" s="14"/>
      <c r="G37" s="14"/>
      <c r="H37" s="14"/>
      <c r="I37" s="14"/>
      <c r="J37" s="14"/>
      <c r="K37" s="14"/>
      <c r="L37" s="14"/>
      <c r="M37" s="14"/>
      <c r="N37" s="14"/>
    </row>
    <row r="38" spans="1:14" x14ac:dyDescent="0.3">
      <c r="A38" s="724" t="s">
        <v>506</v>
      </c>
      <c r="B38" s="8">
        <v>36</v>
      </c>
      <c r="C38" s="8"/>
      <c r="D38" s="8"/>
      <c r="E38" s="8"/>
      <c r="F38" s="8"/>
      <c r="G38" s="8"/>
      <c r="H38" s="8"/>
      <c r="I38" s="8"/>
      <c r="J38" s="8"/>
      <c r="K38" s="8"/>
      <c r="L38" s="8"/>
      <c r="M38" s="8"/>
      <c r="N38" s="8"/>
    </row>
    <row r="39" spans="1:14" x14ac:dyDescent="0.3">
      <c r="A39" s="724"/>
      <c r="B39" s="8">
        <v>37</v>
      </c>
      <c r="C39" s="8"/>
      <c r="D39" s="8"/>
      <c r="E39" s="8"/>
      <c r="F39" s="8"/>
      <c r="G39" s="8"/>
      <c r="H39" s="8"/>
      <c r="I39" s="8"/>
      <c r="J39" s="8"/>
      <c r="K39" s="8"/>
      <c r="L39" s="8"/>
      <c r="M39" s="8"/>
      <c r="N39" s="8"/>
    </row>
    <row r="40" spans="1:14" x14ac:dyDescent="0.3">
      <c r="A40" s="724"/>
      <c r="B40" s="8">
        <v>38</v>
      </c>
      <c r="C40" s="8"/>
      <c r="D40" s="8"/>
      <c r="E40" s="8"/>
      <c r="F40" s="8"/>
      <c r="G40" s="8"/>
      <c r="H40" s="8"/>
      <c r="I40" s="8"/>
      <c r="J40" s="8"/>
      <c r="K40" s="8"/>
      <c r="L40" s="8"/>
      <c r="M40" s="8"/>
      <c r="N40" s="8"/>
    </row>
    <row r="41" spans="1:14" x14ac:dyDescent="0.3">
      <c r="A41" s="730" t="s">
        <v>507</v>
      </c>
      <c r="B41" s="46">
        <v>39</v>
      </c>
      <c r="C41" s="47"/>
      <c r="D41" s="47"/>
      <c r="E41" s="47"/>
      <c r="F41" s="47"/>
      <c r="G41" s="47"/>
      <c r="H41" s="47"/>
      <c r="I41" s="47"/>
      <c r="J41" s="47"/>
      <c r="K41" s="47"/>
      <c r="L41" s="47"/>
      <c r="M41" s="47"/>
      <c r="N41" s="47"/>
    </row>
    <row r="42" spans="1:14" x14ac:dyDescent="0.3">
      <c r="A42" s="730"/>
      <c r="B42" s="47">
        <v>40</v>
      </c>
      <c r="C42" s="47"/>
      <c r="D42" s="47"/>
      <c r="E42" s="47"/>
      <c r="F42" s="47"/>
      <c r="G42" s="47"/>
      <c r="H42" s="47"/>
      <c r="I42" s="47"/>
      <c r="J42" s="47"/>
      <c r="K42" s="47"/>
      <c r="L42" s="47"/>
      <c r="M42" s="47"/>
      <c r="N42" s="47"/>
    </row>
    <row r="43" spans="1:14" x14ac:dyDescent="0.3">
      <c r="A43" s="730"/>
      <c r="B43" s="47">
        <v>41</v>
      </c>
      <c r="C43" s="47"/>
      <c r="D43" s="47"/>
      <c r="E43" s="47"/>
      <c r="F43" s="47"/>
      <c r="G43" s="47"/>
      <c r="H43" s="47"/>
      <c r="I43" s="47"/>
      <c r="J43" s="47"/>
      <c r="K43" s="47"/>
      <c r="L43" s="47"/>
      <c r="M43" s="47"/>
      <c r="N43" s="47"/>
    </row>
    <row r="44" spans="1:14" x14ac:dyDescent="0.3">
      <c r="A44" s="730"/>
      <c r="B44" s="48">
        <v>42</v>
      </c>
      <c r="C44" s="47"/>
      <c r="D44" s="47"/>
      <c r="E44" s="47"/>
      <c r="F44" s="47"/>
      <c r="G44" s="47"/>
      <c r="H44" s="47"/>
      <c r="I44" s="47"/>
      <c r="J44" s="47"/>
      <c r="K44" s="47"/>
      <c r="L44" s="47"/>
      <c r="M44" s="47"/>
      <c r="N44" s="47"/>
    </row>
    <row r="45" spans="1:14" x14ac:dyDescent="0.3">
      <c r="A45" s="723" t="s">
        <v>508</v>
      </c>
      <c r="B45" s="12">
        <v>43</v>
      </c>
      <c r="C45" s="12"/>
      <c r="D45" s="12"/>
      <c r="E45" s="12"/>
      <c r="F45" s="12"/>
      <c r="G45" s="12"/>
      <c r="H45" s="12"/>
      <c r="I45" s="12"/>
      <c r="J45" s="12"/>
      <c r="K45" s="12"/>
      <c r="L45" s="12"/>
      <c r="M45" s="12"/>
      <c r="N45" s="12"/>
    </row>
    <row r="46" spans="1:14" x14ac:dyDescent="0.3">
      <c r="A46" s="723"/>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4"/>
  <sheetViews>
    <sheetView showGridLines="0" topLeftCell="R20" zoomScale="90" zoomScaleNormal="90" workbookViewId="0">
      <selection activeCell="AC25" sqref="AC25"/>
    </sheetView>
  </sheetViews>
  <sheetFormatPr baseColWidth="10" defaultColWidth="10.6640625" defaultRowHeight="14.4" x14ac:dyDescent="0.3"/>
  <cols>
    <col min="1" max="1" width="40" style="50" customWidth="1"/>
    <col min="2" max="2" width="15.44140625" style="50" customWidth="1"/>
    <col min="3" max="4" width="13.88671875" style="50" customWidth="1"/>
    <col min="5" max="5" width="14.33203125" style="50" customWidth="1"/>
    <col min="6" max="6" width="14.109375" style="50" customWidth="1"/>
    <col min="7" max="10" width="12.33203125" style="50" customWidth="1"/>
    <col min="11" max="11" width="12.6640625" style="50" bestFit="1" customWidth="1"/>
    <col min="12" max="14" width="12.33203125" style="50" customWidth="1"/>
    <col min="15" max="15" width="14.33203125" style="50" customWidth="1"/>
    <col min="16" max="16" width="13.44140625" style="50" customWidth="1"/>
    <col min="17" max="17" width="15.6640625" style="50" customWidth="1"/>
    <col min="18" max="28" width="13.44140625" style="50" customWidth="1"/>
    <col min="29" max="29" width="15.6640625" style="50" customWidth="1"/>
    <col min="30" max="30" width="15.88671875" style="50" customWidth="1"/>
    <col min="31" max="31" width="6.44140625" style="50" bestFit="1" customWidth="1"/>
    <col min="32" max="32" width="22.88671875" style="50" customWidth="1"/>
    <col min="33" max="33" width="18.44140625" style="50" bestFit="1" customWidth="1"/>
    <col min="34" max="34" width="8.44140625" style="50" customWidth="1"/>
    <col min="35" max="35" width="18.44140625" style="50" bestFit="1" customWidth="1"/>
    <col min="36" max="36" width="5.5546875" style="50" customWidth="1"/>
    <col min="37" max="37" width="18.44140625" style="50" bestFit="1" customWidth="1"/>
    <col min="38" max="38" width="4.441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0" ht="32.25" customHeight="1" x14ac:dyDescent="0.3">
      <c r="A1" s="320"/>
      <c r="B1" s="323" t="s">
        <v>0</v>
      </c>
      <c r="C1" s="324"/>
      <c r="D1" s="324"/>
      <c r="E1" s="324"/>
      <c r="F1" s="324"/>
      <c r="G1" s="324"/>
      <c r="H1" s="324"/>
      <c r="I1" s="324"/>
      <c r="J1" s="324"/>
      <c r="K1" s="324"/>
      <c r="L1" s="324"/>
      <c r="M1" s="324"/>
      <c r="N1" s="324"/>
      <c r="O1" s="324"/>
      <c r="P1" s="324"/>
      <c r="Q1" s="324"/>
      <c r="R1" s="324"/>
      <c r="S1" s="324"/>
      <c r="T1" s="324"/>
      <c r="U1" s="324"/>
      <c r="V1" s="324"/>
      <c r="W1" s="324"/>
      <c r="X1" s="324"/>
      <c r="Y1" s="324"/>
      <c r="Z1" s="324"/>
      <c r="AA1" s="325"/>
      <c r="AB1" s="326" t="s">
        <v>1</v>
      </c>
      <c r="AC1" s="327"/>
      <c r="AD1" s="328"/>
    </row>
    <row r="2" spans="1:30" ht="30.75" customHeight="1" x14ac:dyDescent="0.3">
      <c r="A2" s="321"/>
      <c r="B2" s="329" t="s">
        <v>2</v>
      </c>
      <c r="C2" s="330"/>
      <c r="D2" s="330"/>
      <c r="E2" s="330"/>
      <c r="F2" s="330"/>
      <c r="G2" s="330"/>
      <c r="H2" s="330"/>
      <c r="I2" s="330"/>
      <c r="J2" s="330"/>
      <c r="K2" s="330"/>
      <c r="L2" s="330"/>
      <c r="M2" s="330"/>
      <c r="N2" s="330"/>
      <c r="O2" s="330"/>
      <c r="P2" s="330"/>
      <c r="Q2" s="330"/>
      <c r="R2" s="330"/>
      <c r="S2" s="330"/>
      <c r="T2" s="330"/>
      <c r="U2" s="330"/>
      <c r="V2" s="330"/>
      <c r="W2" s="330"/>
      <c r="X2" s="330"/>
      <c r="Y2" s="330"/>
      <c r="Z2" s="330"/>
      <c r="AA2" s="331"/>
      <c r="AB2" s="332" t="s">
        <v>3</v>
      </c>
      <c r="AC2" s="333"/>
      <c r="AD2" s="334"/>
    </row>
    <row r="3" spans="1:30" ht="24" customHeight="1" x14ac:dyDescent="0.3">
      <c r="A3" s="321"/>
      <c r="B3" s="273" t="s">
        <v>4</v>
      </c>
      <c r="C3" s="274"/>
      <c r="D3" s="274"/>
      <c r="E3" s="274"/>
      <c r="F3" s="274"/>
      <c r="G3" s="274"/>
      <c r="H3" s="274"/>
      <c r="I3" s="274"/>
      <c r="J3" s="274"/>
      <c r="K3" s="274"/>
      <c r="L3" s="274"/>
      <c r="M3" s="274"/>
      <c r="N3" s="274"/>
      <c r="O3" s="274"/>
      <c r="P3" s="274"/>
      <c r="Q3" s="274"/>
      <c r="R3" s="274"/>
      <c r="S3" s="274"/>
      <c r="T3" s="274"/>
      <c r="U3" s="274"/>
      <c r="V3" s="274"/>
      <c r="W3" s="274"/>
      <c r="X3" s="274"/>
      <c r="Y3" s="274"/>
      <c r="Z3" s="274"/>
      <c r="AA3" s="275"/>
      <c r="AB3" s="332" t="s">
        <v>5</v>
      </c>
      <c r="AC3" s="333"/>
      <c r="AD3" s="334"/>
    </row>
    <row r="4" spans="1:30" ht="21.9" customHeight="1" thickBot="1" x14ac:dyDescent="0.35">
      <c r="A4" s="322"/>
      <c r="B4" s="276"/>
      <c r="C4" s="277"/>
      <c r="D4" s="277"/>
      <c r="E4" s="277"/>
      <c r="F4" s="277"/>
      <c r="G4" s="277"/>
      <c r="H4" s="277"/>
      <c r="I4" s="277"/>
      <c r="J4" s="277"/>
      <c r="K4" s="277"/>
      <c r="L4" s="277"/>
      <c r="M4" s="277"/>
      <c r="N4" s="277"/>
      <c r="O4" s="277"/>
      <c r="P4" s="277"/>
      <c r="Q4" s="277"/>
      <c r="R4" s="277"/>
      <c r="S4" s="277"/>
      <c r="T4" s="277"/>
      <c r="U4" s="277"/>
      <c r="V4" s="277"/>
      <c r="W4" s="277"/>
      <c r="X4" s="277"/>
      <c r="Y4" s="277"/>
      <c r="Z4" s="277"/>
      <c r="AA4" s="278"/>
      <c r="AB4" s="335" t="s">
        <v>6</v>
      </c>
      <c r="AC4" s="336"/>
      <c r="AD4" s="337"/>
    </row>
    <row r="5" spans="1:30"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282" t="s">
        <v>7</v>
      </c>
      <c r="B7" s="283"/>
      <c r="C7" s="338" t="s">
        <v>8</v>
      </c>
      <c r="D7" s="282" t="s">
        <v>9</v>
      </c>
      <c r="E7" s="341"/>
      <c r="F7" s="341"/>
      <c r="G7" s="341"/>
      <c r="H7" s="283"/>
      <c r="I7" s="344">
        <v>44868</v>
      </c>
      <c r="J7" s="345"/>
      <c r="K7" s="282" t="s">
        <v>10</v>
      </c>
      <c r="L7" s="283"/>
      <c r="M7" s="360" t="s">
        <v>11</v>
      </c>
      <c r="N7" s="361"/>
      <c r="O7" s="350"/>
      <c r="P7" s="351"/>
      <c r="Q7" s="54"/>
      <c r="R7" s="54"/>
      <c r="S7" s="54"/>
      <c r="T7" s="54"/>
      <c r="U7" s="54"/>
      <c r="V7" s="54"/>
      <c r="W7" s="54"/>
      <c r="X7" s="54"/>
      <c r="Y7" s="54"/>
      <c r="Z7" s="55"/>
      <c r="AA7" s="54"/>
      <c r="AB7" s="54"/>
      <c r="AC7" s="60"/>
      <c r="AD7" s="61"/>
    </row>
    <row r="8" spans="1:30" x14ac:dyDescent="0.3">
      <c r="A8" s="284"/>
      <c r="B8" s="285"/>
      <c r="C8" s="339"/>
      <c r="D8" s="284"/>
      <c r="E8" s="342"/>
      <c r="F8" s="342"/>
      <c r="G8" s="342"/>
      <c r="H8" s="285"/>
      <c r="I8" s="346"/>
      <c r="J8" s="347"/>
      <c r="K8" s="284"/>
      <c r="L8" s="285"/>
      <c r="M8" s="352" t="s">
        <v>12</v>
      </c>
      <c r="N8" s="353"/>
      <c r="O8" s="354"/>
      <c r="P8" s="355"/>
      <c r="Q8" s="54"/>
      <c r="R8" s="54"/>
      <c r="S8" s="54"/>
      <c r="T8" s="54"/>
      <c r="U8" s="54"/>
      <c r="V8" s="54"/>
      <c r="W8" s="54"/>
      <c r="X8" s="54"/>
      <c r="Y8" s="54"/>
      <c r="Z8" s="55"/>
      <c r="AA8" s="54"/>
      <c r="AB8" s="54"/>
      <c r="AC8" s="60"/>
      <c r="AD8" s="61"/>
    </row>
    <row r="9" spans="1:30" ht="15.75" customHeight="1" x14ac:dyDescent="0.3">
      <c r="A9" s="286"/>
      <c r="B9" s="287"/>
      <c r="C9" s="340"/>
      <c r="D9" s="286"/>
      <c r="E9" s="343"/>
      <c r="F9" s="343"/>
      <c r="G9" s="343"/>
      <c r="H9" s="287"/>
      <c r="I9" s="348"/>
      <c r="J9" s="349"/>
      <c r="K9" s="286"/>
      <c r="L9" s="287"/>
      <c r="M9" s="356" t="s">
        <v>13</v>
      </c>
      <c r="N9" s="357"/>
      <c r="O9" s="358" t="s">
        <v>14</v>
      </c>
      <c r="P9" s="359"/>
      <c r="Q9" s="54"/>
      <c r="R9" s="54"/>
      <c r="S9" s="54"/>
      <c r="T9" s="54"/>
      <c r="U9" s="54"/>
      <c r="V9" s="54"/>
      <c r="W9" s="54"/>
      <c r="X9" s="54"/>
      <c r="Y9" s="54"/>
      <c r="Z9" s="55"/>
      <c r="AA9" s="54"/>
      <c r="AB9" s="54"/>
      <c r="AC9" s="60"/>
      <c r="AD9" s="61"/>
    </row>
    <row r="10" spans="1:30" ht="15" customHeight="1" x14ac:dyDescent="0.3">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
      <c r="A11" s="282" t="s">
        <v>15</v>
      </c>
      <c r="B11" s="283"/>
      <c r="C11" s="270" t="s">
        <v>16</v>
      </c>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2"/>
    </row>
    <row r="12" spans="1:30" ht="15" customHeight="1" x14ac:dyDescent="0.3">
      <c r="A12" s="284"/>
      <c r="B12" s="285"/>
      <c r="C12" s="273"/>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5"/>
    </row>
    <row r="13" spans="1:30" ht="15" customHeight="1" thickBot="1" x14ac:dyDescent="0.35">
      <c r="A13" s="286"/>
      <c r="B13" s="287"/>
      <c r="C13" s="276"/>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8"/>
    </row>
    <row r="14" spans="1:30"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5">
      <c r="A15" s="311" t="s">
        <v>17</v>
      </c>
      <c r="B15" s="312"/>
      <c r="C15" s="313" t="s">
        <v>18</v>
      </c>
      <c r="D15" s="314"/>
      <c r="E15" s="314"/>
      <c r="F15" s="314"/>
      <c r="G15" s="314"/>
      <c r="H15" s="314"/>
      <c r="I15" s="314"/>
      <c r="J15" s="314"/>
      <c r="K15" s="315"/>
      <c r="L15" s="279" t="s">
        <v>19</v>
      </c>
      <c r="M15" s="280"/>
      <c r="N15" s="280"/>
      <c r="O15" s="280"/>
      <c r="P15" s="280"/>
      <c r="Q15" s="281"/>
      <c r="R15" s="371" t="s">
        <v>20</v>
      </c>
      <c r="S15" s="372"/>
      <c r="T15" s="372"/>
      <c r="U15" s="372"/>
      <c r="V15" s="372"/>
      <c r="W15" s="372"/>
      <c r="X15" s="373"/>
      <c r="Y15" s="279" t="s">
        <v>21</v>
      </c>
      <c r="Z15" s="281"/>
      <c r="AA15" s="313" t="s">
        <v>22</v>
      </c>
      <c r="AB15" s="314"/>
      <c r="AC15" s="314"/>
      <c r="AD15" s="315"/>
    </row>
    <row r="16" spans="1:30" ht="9" customHeight="1" thickBot="1" x14ac:dyDescent="0.35">
      <c r="A16" s="59"/>
      <c r="B16" s="54"/>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73"/>
      <c r="AD16" s="74"/>
    </row>
    <row r="17" spans="1:41" s="76" customFormat="1" ht="37.5" customHeight="1" thickBot="1" x14ac:dyDescent="0.35">
      <c r="A17" s="311" t="s">
        <v>23</v>
      </c>
      <c r="B17" s="312"/>
      <c r="C17" s="317" t="s">
        <v>93</v>
      </c>
      <c r="D17" s="318"/>
      <c r="E17" s="318"/>
      <c r="F17" s="318"/>
      <c r="G17" s="318"/>
      <c r="H17" s="318"/>
      <c r="I17" s="318"/>
      <c r="J17" s="318"/>
      <c r="K17" s="318"/>
      <c r="L17" s="318"/>
      <c r="M17" s="318"/>
      <c r="N17" s="318"/>
      <c r="O17" s="318"/>
      <c r="P17" s="318"/>
      <c r="Q17" s="319"/>
      <c r="R17" s="279" t="s">
        <v>25</v>
      </c>
      <c r="S17" s="280"/>
      <c r="T17" s="280"/>
      <c r="U17" s="280"/>
      <c r="V17" s="281"/>
      <c r="W17" s="511">
        <v>2</v>
      </c>
      <c r="X17" s="512"/>
      <c r="Y17" s="280" t="s">
        <v>26</v>
      </c>
      <c r="Z17" s="280"/>
      <c r="AA17" s="280"/>
      <c r="AB17" s="281"/>
      <c r="AC17" s="307">
        <v>0.15</v>
      </c>
      <c r="AD17" s="308"/>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5">
      <c r="A19" s="279" t="s">
        <v>27</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1"/>
      <c r="AE19" s="83"/>
      <c r="AF19" s="83"/>
    </row>
    <row r="20" spans="1:41" ht="32.25" customHeight="1" thickBot="1" x14ac:dyDescent="0.35">
      <c r="A20" s="82"/>
      <c r="B20" s="60"/>
      <c r="C20" s="302" t="s">
        <v>28</v>
      </c>
      <c r="D20" s="303"/>
      <c r="E20" s="303"/>
      <c r="F20" s="303"/>
      <c r="G20" s="303"/>
      <c r="H20" s="303"/>
      <c r="I20" s="303"/>
      <c r="J20" s="303"/>
      <c r="K20" s="303"/>
      <c r="L20" s="303"/>
      <c r="M20" s="303"/>
      <c r="N20" s="303"/>
      <c r="O20" s="303"/>
      <c r="P20" s="304"/>
      <c r="Q20" s="299" t="s">
        <v>29</v>
      </c>
      <c r="R20" s="300"/>
      <c r="S20" s="300"/>
      <c r="T20" s="300"/>
      <c r="U20" s="300"/>
      <c r="V20" s="300"/>
      <c r="W20" s="300"/>
      <c r="X20" s="300"/>
      <c r="Y20" s="300"/>
      <c r="Z20" s="300"/>
      <c r="AA20" s="300"/>
      <c r="AB20" s="300"/>
      <c r="AC20" s="300"/>
      <c r="AD20" s="301"/>
      <c r="AE20" s="83"/>
      <c r="AF20" s="83"/>
    </row>
    <row r="21" spans="1:41" ht="32.25" customHeight="1" thickBot="1" x14ac:dyDescent="0.35">
      <c r="A21" s="59"/>
      <c r="B21" s="54"/>
      <c r="C21" s="153" t="s">
        <v>30</v>
      </c>
      <c r="D21" s="154" t="s">
        <v>31</v>
      </c>
      <c r="E21" s="154" t="s">
        <v>32</v>
      </c>
      <c r="F21" s="154" t="s">
        <v>33</v>
      </c>
      <c r="G21" s="154" t="s">
        <v>34</v>
      </c>
      <c r="H21" s="154" t="s">
        <v>35</v>
      </c>
      <c r="I21" s="154" t="s">
        <v>36</v>
      </c>
      <c r="J21" s="154" t="s">
        <v>37</v>
      </c>
      <c r="K21" s="154" t="s">
        <v>38</v>
      </c>
      <c r="L21" s="154" t="s">
        <v>8</v>
      </c>
      <c r="M21" s="154" t="s">
        <v>39</v>
      </c>
      <c r="N21" s="154" t="s">
        <v>40</v>
      </c>
      <c r="O21" s="154" t="s">
        <v>41</v>
      </c>
      <c r="P21" s="155" t="s">
        <v>42</v>
      </c>
      <c r="Q21" s="153" t="s">
        <v>30</v>
      </c>
      <c r="R21" s="154" t="s">
        <v>31</v>
      </c>
      <c r="S21" s="154" t="s">
        <v>32</v>
      </c>
      <c r="T21" s="154" t="s">
        <v>33</v>
      </c>
      <c r="U21" s="154" t="s">
        <v>34</v>
      </c>
      <c r="V21" s="154" t="s">
        <v>35</v>
      </c>
      <c r="W21" s="154" t="s">
        <v>36</v>
      </c>
      <c r="X21" s="154" t="s">
        <v>37</v>
      </c>
      <c r="Y21" s="154" t="s">
        <v>38</v>
      </c>
      <c r="Z21" s="154" t="s">
        <v>8</v>
      </c>
      <c r="AA21" s="154" t="s">
        <v>39</v>
      </c>
      <c r="AB21" s="154" t="s">
        <v>40</v>
      </c>
      <c r="AC21" s="154" t="s">
        <v>41</v>
      </c>
      <c r="AD21" s="155" t="s">
        <v>42</v>
      </c>
      <c r="AE21" s="3"/>
      <c r="AF21" s="3"/>
    </row>
    <row r="22" spans="1:41" ht="32.25" customHeight="1" x14ac:dyDescent="0.3">
      <c r="A22" s="305" t="s">
        <v>43</v>
      </c>
      <c r="B22" s="306"/>
      <c r="C22" s="175"/>
      <c r="D22" s="173"/>
      <c r="E22" s="173"/>
      <c r="F22" s="173"/>
      <c r="G22" s="173"/>
      <c r="H22" s="173"/>
      <c r="I22" s="173"/>
      <c r="J22" s="173"/>
      <c r="K22" s="173"/>
      <c r="L22" s="173"/>
      <c r="M22" s="173"/>
      <c r="N22" s="173"/>
      <c r="O22" s="173">
        <f>SUM(C22:N22)</f>
        <v>0</v>
      </c>
      <c r="P22" s="176"/>
      <c r="Q22" s="213">
        <v>315271250</v>
      </c>
      <c r="R22" s="169"/>
      <c r="S22" s="169"/>
      <c r="T22" s="169">
        <f>30410000+1650000</f>
        <v>32060000</v>
      </c>
      <c r="U22" s="169">
        <v>20000000</v>
      </c>
      <c r="V22" s="169"/>
      <c r="W22" s="169"/>
      <c r="X22" s="169">
        <v>1083214</v>
      </c>
      <c r="Y22" s="169"/>
      <c r="Z22" s="169"/>
      <c r="AA22" s="169"/>
      <c r="AB22" s="169"/>
      <c r="AC22" s="169">
        <f>SUM(Q22:AB22)</f>
        <v>368414464</v>
      </c>
      <c r="AD22" s="180"/>
      <c r="AE22" s="3"/>
      <c r="AF22" s="3"/>
    </row>
    <row r="23" spans="1:41" ht="32.25" customHeight="1" x14ac:dyDescent="0.3">
      <c r="A23" s="309" t="s">
        <v>44</v>
      </c>
      <c r="B23" s="310"/>
      <c r="C23" s="170"/>
      <c r="D23" s="169"/>
      <c r="E23" s="169"/>
      <c r="F23" s="169"/>
      <c r="G23" s="169"/>
      <c r="H23" s="169"/>
      <c r="I23" s="169"/>
      <c r="J23" s="169"/>
      <c r="K23" s="169"/>
      <c r="L23" s="169"/>
      <c r="M23" s="169"/>
      <c r="N23" s="169"/>
      <c r="O23" s="169">
        <f>SUM(C23:N23)</f>
        <v>0</v>
      </c>
      <c r="P23" s="188" t="str">
        <f>IFERROR(O23/(SUMIF(C23:N23,"&gt;0",C22:N22))," ")</f>
        <v xml:space="preserve"> </v>
      </c>
      <c r="Q23" s="213">
        <v>315271250</v>
      </c>
      <c r="R23" s="215"/>
      <c r="S23" s="169">
        <v>-2954834</v>
      </c>
      <c r="T23" s="169">
        <v>1650000</v>
      </c>
      <c r="U23" s="242">
        <v>26721061</v>
      </c>
      <c r="V23" s="242">
        <v>20000000</v>
      </c>
      <c r="W23" s="215"/>
      <c r="X23" s="215"/>
      <c r="Y23" s="215"/>
      <c r="Z23" s="269">
        <v>1083214</v>
      </c>
      <c r="AA23" s="215"/>
      <c r="AB23" s="215"/>
      <c r="AC23" s="169">
        <f>SUM(Q23:AB23)</f>
        <v>361770691</v>
      </c>
      <c r="AD23" s="178" t="str">
        <f>IFERROR(AC22/(SUMIF(Q22:AB22,"&gt;0",#REF!))," ")</f>
        <v xml:space="preserve"> </v>
      </c>
      <c r="AE23" s="3"/>
      <c r="AF23" s="3"/>
    </row>
    <row r="24" spans="1:41" ht="32.25" customHeight="1" x14ac:dyDescent="0.3">
      <c r="A24" s="309" t="s">
        <v>45</v>
      </c>
      <c r="B24" s="310"/>
      <c r="C24" s="170"/>
      <c r="D24" s="169">
        <f>7804232+2750000+687500+729666+519000+29364110</f>
        <v>41854508</v>
      </c>
      <c r="E24" s="169">
        <v>519000</v>
      </c>
      <c r="F24" s="169">
        <f>519000+132530+10000000</f>
        <v>10651530</v>
      </c>
      <c r="G24" s="169"/>
      <c r="H24" s="169"/>
      <c r="I24" s="169"/>
      <c r="J24" s="169"/>
      <c r="K24" s="169"/>
      <c r="L24" s="169"/>
      <c r="M24" s="169"/>
      <c r="N24" s="169"/>
      <c r="O24" s="169">
        <f>SUM(C24:N24)</f>
        <v>53025038</v>
      </c>
      <c r="P24" s="174"/>
      <c r="Q24" s="170"/>
      <c r="R24" s="218">
        <v>14833750</v>
      </c>
      <c r="S24" s="169">
        <v>27312500</v>
      </c>
      <c r="T24" s="169">
        <v>27312500</v>
      </c>
      <c r="U24" s="169">
        <v>27312500</v>
      </c>
      <c r="V24" s="169">
        <v>60428750</v>
      </c>
      <c r="W24" s="169">
        <v>30018750</v>
      </c>
      <c r="X24" s="169">
        <v>30018750</v>
      </c>
      <c r="Y24" s="169">
        <v>30018750</v>
      </c>
      <c r="Z24" s="169">
        <v>30379822</v>
      </c>
      <c r="AA24" s="169">
        <v>30379821</v>
      </c>
      <c r="AB24" s="169">
        <f>30018750+30379821</f>
        <v>60398571</v>
      </c>
      <c r="AC24" s="169">
        <f>SUM(Q24:AB24)</f>
        <v>368414464</v>
      </c>
      <c r="AD24" s="178"/>
      <c r="AE24" s="3"/>
      <c r="AF24" s="3"/>
    </row>
    <row r="25" spans="1:41" ht="32.25" customHeight="1" x14ac:dyDescent="0.3">
      <c r="A25" s="380" t="s">
        <v>46</v>
      </c>
      <c r="B25" s="381"/>
      <c r="C25" s="171"/>
      <c r="D25" s="172">
        <v>11971398</v>
      </c>
      <c r="E25" s="172">
        <f>132530+10000000+29364110</f>
        <v>39496640</v>
      </c>
      <c r="F25" s="172">
        <v>44075</v>
      </c>
      <c r="G25" s="172"/>
      <c r="H25" s="172"/>
      <c r="I25" s="172"/>
      <c r="J25" s="172"/>
      <c r="K25" s="172">
        <v>1512925</v>
      </c>
      <c r="L25" s="172"/>
      <c r="M25" s="172"/>
      <c r="N25" s="172"/>
      <c r="O25" s="169">
        <f>SUM(C25:N25)</f>
        <v>53025038</v>
      </c>
      <c r="P25" s="177">
        <f>O25/O24</f>
        <v>1</v>
      </c>
      <c r="Q25" s="171"/>
      <c r="R25" s="172">
        <v>13345583</v>
      </c>
      <c r="S25" s="172">
        <v>25845832</v>
      </c>
      <c r="T25" s="172">
        <v>27312500</v>
      </c>
      <c r="U25" s="172">
        <v>27312500</v>
      </c>
      <c r="V25" s="172">
        <v>54033561</v>
      </c>
      <c r="W25" s="172">
        <v>27312500</v>
      </c>
      <c r="X25" s="172">
        <v>27312500</v>
      </c>
      <c r="Y25" s="172">
        <v>27312500</v>
      </c>
      <c r="Z25" s="172">
        <v>27312500</v>
      </c>
      <c r="AA25" s="172"/>
      <c r="AB25" s="172"/>
      <c r="AC25" s="172">
        <f>SUM(Q25:AB25)</f>
        <v>257099976</v>
      </c>
      <c r="AD25" s="179">
        <f>IFERROR(AC25/(SUMIF(Q25:AB25,"&gt;0",Q24:AB24))," ")</f>
        <v>0.9260323204687898</v>
      </c>
      <c r="AE25" s="3"/>
      <c r="AF25" s="3"/>
    </row>
    <row r="26" spans="1:41" ht="32.25" customHeigh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 customHeight="1" x14ac:dyDescent="0.3">
      <c r="A27" s="376" t="s">
        <v>47</v>
      </c>
      <c r="B27" s="377"/>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9"/>
    </row>
    <row r="28" spans="1:41" ht="15" customHeight="1" x14ac:dyDescent="0.3">
      <c r="A28" s="382" t="s">
        <v>48</v>
      </c>
      <c r="B28" s="384" t="s">
        <v>49</v>
      </c>
      <c r="C28" s="385"/>
      <c r="D28" s="310" t="s">
        <v>50</v>
      </c>
      <c r="E28" s="386"/>
      <c r="F28" s="386"/>
      <c r="G28" s="386"/>
      <c r="H28" s="386"/>
      <c r="I28" s="386"/>
      <c r="J28" s="386"/>
      <c r="K28" s="386"/>
      <c r="L28" s="386"/>
      <c r="M28" s="386"/>
      <c r="N28" s="386"/>
      <c r="O28" s="387"/>
      <c r="P28" s="362" t="s">
        <v>41</v>
      </c>
      <c r="Q28" s="362" t="s">
        <v>51</v>
      </c>
      <c r="R28" s="362"/>
      <c r="S28" s="362"/>
      <c r="T28" s="362"/>
      <c r="U28" s="362"/>
      <c r="V28" s="362"/>
      <c r="W28" s="362"/>
      <c r="X28" s="362"/>
      <c r="Y28" s="362"/>
      <c r="Z28" s="362"/>
      <c r="AA28" s="362"/>
      <c r="AB28" s="362"/>
      <c r="AC28" s="362"/>
      <c r="AD28" s="364"/>
    </row>
    <row r="29" spans="1:41" ht="27" customHeight="1" x14ac:dyDescent="0.3">
      <c r="A29" s="383"/>
      <c r="B29" s="367"/>
      <c r="C29" s="369"/>
      <c r="D29" s="88" t="s">
        <v>30</v>
      </c>
      <c r="E29" s="88" t="s">
        <v>31</v>
      </c>
      <c r="F29" s="88" t="s">
        <v>32</v>
      </c>
      <c r="G29" s="88" t="s">
        <v>33</v>
      </c>
      <c r="H29" s="88" t="s">
        <v>34</v>
      </c>
      <c r="I29" s="88" t="s">
        <v>35</v>
      </c>
      <c r="J29" s="88" t="s">
        <v>36</v>
      </c>
      <c r="K29" s="88" t="s">
        <v>37</v>
      </c>
      <c r="L29" s="88" t="s">
        <v>38</v>
      </c>
      <c r="M29" s="88" t="s">
        <v>8</v>
      </c>
      <c r="N29" s="88" t="s">
        <v>39</v>
      </c>
      <c r="O29" s="88" t="s">
        <v>40</v>
      </c>
      <c r="P29" s="387"/>
      <c r="Q29" s="362"/>
      <c r="R29" s="362"/>
      <c r="S29" s="362"/>
      <c r="T29" s="362"/>
      <c r="U29" s="362"/>
      <c r="V29" s="362"/>
      <c r="W29" s="362"/>
      <c r="X29" s="362"/>
      <c r="Y29" s="362"/>
      <c r="Z29" s="362"/>
      <c r="AA29" s="362"/>
      <c r="AB29" s="362"/>
      <c r="AC29" s="362"/>
      <c r="AD29" s="364"/>
    </row>
    <row r="30" spans="1:41" ht="62.25" customHeight="1" thickBot="1" x14ac:dyDescent="0.35">
      <c r="A30" s="190" t="str">
        <f>C17</f>
        <v>4 - Realizar el seguimiento de 2 Políticas Públicas lideradas por la Secretaría Distrital de la Mujer</v>
      </c>
      <c r="B30" s="388" t="s">
        <v>52</v>
      </c>
      <c r="C30" s="389"/>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390" t="s">
        <v>94</v>
      </c>
      <c r="R30" s="390"/>
      <c r="S30" s="390"/>
      <c r="T30" s="390"/>
      <c r="U30" s="390"/>
      <c r="V30" s="390"/>
      <c r="W30" s="390"/>
      <c r="X30" s="390"/>
      <c r="Y30" s="390"/>
      <c r="Z30" s="390"/>
      <c r="AA30" s="390"/>
      <c r="AB30" s="390"/>
      <c r="AC30" s="390"/>
      <c r="AD30" s="391"/>
    </row>
    <row r="31" spans="1:41" ht="45" customHeight="1" x14ac:dyDescent="0.3">
      <c r="A31" s="392" t="s">
        <v>54</v>
      </c>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4"/>
    </row>
    <row r="32" spans="1:41" ht="23.25" customHeight="1" x14ac:dyDescent="0.3">
      <c r="A32" s="309" t="s">
        <v>55</v>
      </c>
      <c r="B32" s="362" t="s">
        <v>56</v>
      </c>
      <c r="C32" s="362" t="s">
        <v>49</v>
      </c>
      <c r="D32" s="362" t="s">
        <v>57</v>
      </c>
      <c r="E32" s="362"/>
      <c r="F32" s="362"/>
      <c r="G32" s="362"/>
      <c r="H32" s="362"/>
      <c r="I32" s="362"/>
      <c r="J32" s="362"/>
      <c r="K32" s="362"/>
      <c r="L32" s="362"/>
      <c r="M32" s="362"/>
      <c r="N32" s="362"/>
      <c r="O32" s="362"/>
      <c r="P32" s="362"/>
      <c r="Q32" s="362" t="s">
        <v>58</v>
      </c>
      <c r="R32" s="362"/>
      <c r="S32" s="362"/>
      <c r="T32" s="362"/>
      <c r="U32" s="362"/>
      <c r="V32" s="362"/>
      <c r="W32" s="362"/>
      <c r="X32" s="362"/>
      <c r="Y32" s="362"/>
      <c r="Z32" s="362"/>
      <c r="AA32" s="362"/>
      <c r="AB32" s="362"/>
      <c r="AC32" s="362"/>
      <c r="AD32" s="364"/>
      <c r="AG32" s="87"/>
      <c r="AH32" s="87"/>
      <c r="AI32" s="87"/>
      <c r="AJ32" s="87"/>
      <c r="AK32" s="87"/>
      <c r="AL32" s="87"/>
      <c r="AM32" s="87"/>
      <c r="AN32" s="87"/>
      <c r="AO32" s="87"/>
    </row>
    <row r="33" spans="1:41" ht="23.25" customHeight="1" x14ac:dyDescent="0.3">
      <c r="A33" s="309"/>
      <c r="B33" s="362"/>
      <c r="C33" s="363"/>
      <c r="D33" s="88" t="s">
        <v>30</v>
      </c>
      <c r="E33" s="88" t="s">
        <v>31</v>
      </c>
      <c r="F33" s="88" t="s">
        <v>32</v>
      </c>
      <c r="G33" s="88" t="s">
        <v>33</v>
      </c>
      <c r="H33" s="88" t="s">
        <v>34</v>
      </c>
      <c r="I33" s="88" t="s">
        <v>35</v>
      </c>
      <c r="J33" s="88" t="s">
        <v>36</v>
      </c>
      <c r="K33" s="88" t="s">
        <v>37</v>
      </c>
      <c r="L33" s="88" t="s">
        <v>38</v>
      </c>
      <c r="M33" s="88" t="s">
        <v>8</v>
      </c>
      <c r="N33" s="88" t="s">
        <v>39</v>
      </c>
      <c r="O33" s="88" t="s">
        <v>40</v>
      </c>
      <c r="P33" s="88" t="s">
        <v>41</v>
      </c>
      <c r="Q33" s="367" t="s">
        <v>59</v>
      </c>
      <c r="R33" s="368"/>
      <c r="S33" s="368"/>
      <c r="T33" s="368"/>
      <c r="U33" s="368"/>
      <c r="V33" s="369"/>
      <c r="W33" s="367" t="s">
        <v>60</v>
      </c>
      <c r="X33" s="368"/>
      <c r="Y33" s="368"/>
      <c r="Z33" s="369"/>
      <c r="AA33" s="367" t="s">
        <v>61</v>
      </c>
      <c r="AB33" s="368"/>
      <c r="AC33" s="368"/>
      <c r="AD33" s="370"/>
      <c r="AG33" s="87"/>
      <c r="AH33" s="87"/>
      <c r="AI33" s="87"/>
      <c r="AJ33" s="87"/>
      <c r="AK33" s="87"/>
      <c r="AL33" s="87"/>
      <c r="AM33" s="87"/>
      <c r="AN33" s="87"/>
      <c r="AO33" s="87"/>
    </row>
    <row r="34" spans="1:41" ht="75" customHeight="1" x14ac:dyDescent="0.3">
      <c r="A34" s="401" t="str">
        <f>A30</f>
        <v>4 - Realizar el seguimiento de 2 Políticas Públicas lideradas por la Secretaría Distrital de la Mujer</v>
      </c>
      <c r="B34" s="404">
        <v>0.15</v>
      </c>
      <c r="C34" s="90" t="s">
        <v>62</v>
      </c>
      <c r="D34" s="89">
        <v>2</v>
      </c>
      <c r="E34" s="89">
        <v>2</v>
      </c>
      <c r="F34" s="89">
        <v>2</v>
      </c>
      <c r="G34" s="89">
        <v>2</v>
      </c>
      <c r="H34" s="89">
        <v>2</v>
      </c>
      <c r="I34" s="89">
        <v>2</v>
      </c>
      <c r="J34" s="89">
        <v>2</v>
      </c>
      <c r="K34" s="89">
        <v>2</v>
      </c>
      <c r="L34" s="89">
        <v>2</v>
      </c>
      <c r="M34" s="89">
        <v>2</v>
      </c>
      <c r="N34" s="89">
        <v>2</v>
      </c>
      <c r="O34" s="89">
        <v>2</v>
      </c>
      <c r="P34" s="189">
        <v>2</v>
      </c>
      <c r="Q34" s="497" t="s">
        <v>519</v>
      </c>
      <c r="R34" s="498"/>
      <c r="S34" s="498"/>
      <c r="T34" s="498"/>
      <c r="U34" s="498"/>
      <c r="V34" s="499"/>
      <c r="W34" s="503"/>
      <c r="X34" s="504"/>
      <c r="Y34" s="504"/>
      <c r="Z34" s="505"/>
      <c r="AA34" s="503" t="s">
        <v>95</v>
      </c>
      <c r="AB34" s="504"/>
      <c r="AC34" s="504"/>
      <c r="AD34" s="509"/>
      <c r="AF34" s="50">
        <f>LEN(Q34)</f>
        <v>1676</v>
      </c>
      <c r="AG34" s="87"/>
      <c r="AH34" s="87"/>
      <c r="AI34" s="87"/>
      <c r="AJ34" s="87"/>
      <c r="AK34" s="87"/>
      <c r="AL34" s="87"/>
      <c r="AM34" s="87"/>
      <c r="AN34" s="87"/>
      <c r="AO34" s="87"/>
    </row>
    <row r="35" spans="1:41" ht="93.75" customHeight="1" x14ac:dyDescent="0.3">
      <c r="A35" s="403"/>
      <c r="B35" s="406"/>
      <c r="C35" s="91" t="s">
        <v>65</v>
      </c>
      <c r="D35" s="89">
        <v>2</v>
      </c>
      <c r="E35" s="89">
        <v>2</v>
      </c>
      <c r="F35" s="89">
        <v>2</v>
      </c>
      <c r="G35" s="89">
        <v>2</v>
      </c>
      <c r="H35" s="89">
        <v>2</v>
      </c>
      <c r="I35" s="89">
        <v>2</v>
      </c>
      <c r="J35" s="89">
        <v>2</v>
      </c>
      <c r="K35" s="89">
        <v>2</v>
      </c>
      <c r="L35" s="89">
        <v>2</v>
      </c>
      <c r="M35" s="89">
        <v>2</v>
      </c>
      <c r="N35" s="93"/>
      <c r="O35" s="93"/>
      <c r="P35" s="189">
        <v>2</v>
      </c>
      <c r="Q35" s="500"/>
      <c r="R35" s="501"/>
      <c r="S35" s="501"/>
      <c r="T35" s="501"/>
      <c r="U35" s="501"/>
      <c r="V35" s="502"/>
      <c r="W35" s="506"/>
      <c r="X35" s="507"/>
      <c r="Y35" s="507"/>
      <c r="Z35" s="508"/>
      <c r="AA35" s="506"/>
      <c r="AB35" s="507"/>
      <c r="AC35" s="507"/>
      <c r="AD35" s="510"/>
      <c r="AE35" s="49"/>
      <c r="AG35" s="87"/>
      <c r="AH35" s="87"/>
      <c r="AI35" s="87"/>
      <c r="AJ35" s="87"/>
      <c r="AK35" s="87"/>
      <c r="AL35" s="87"/>
      <c r="AM35" s="87"/>
      <c r="AN35" s="87"/>
      <c r="AO35" s="87"/>
    </row>
    <row r="36" spans="1:41" ht="26.25" customHeight="1" x14ac:dyDescent="0.3">
      <c r="A36" s="305" t="s">
        <v>66</v>
      </c>
      <c r="B36" s="395" t="s">
        <v>67</v>
      </c>
      <c r="C36" s="397" t="s">
        <v>68</v>
      </c>
      <c r="D36" s="397"/>
      <c r="E36" s="397"/>
      <c r="F36" s="397"/>
      <c r="G36" s="397"/>
      <c r="H36" s="397"/>
      <c r="I36" s="397"/>
      <c r="J36" s="397"/>
      <c r="K36" s="397"/>
      <c r="L36" s="397"/>
      <c r="M36" s="397"/>
      <c r="N36" s="397"/>
      <c r="O36" s="397"/>
      <c r="P36" s="397"/>
      <c r="Q36" s="306" t="s">
        <v>96</v>
      </c>
      <c r="R36" s="398"/>
      <c r="S36" s="398"/>
      <c r="T36" s="398"/>
      <c r="U36" s="398"/>
      <c r="V36" s="398"/>
      <c r="W36" s="398"/>
      <c r="X36" s="398"/>
      <c r="Y36" s="398"/>
      <c r="Z36" s="398"/>
      <c r="AA36" s="398"/>
      <c r="AB36" s="398"/>
      <c r="AC36" s="398"/>
      <c r="AD36" s="399"/>
      <c r="AG36" s="87"/>
      <c r="AH36" s="87"/>
      <c r="AI36" s="87"/>
      <c r="AJ36" s="87"/>
      <c r="AK36" s="87"/>
      <c r="AL36" s="87"/>
      <c r="AM36" s="87"/>
      <c r="AN36" s="87"/>
      <c r="AO36" s="87"/>
    </row>
    <row r="37" spans="1:41" ht="26.25" customHeight="1" x14ac:dyDescent="0.3">
      <c r="A37" s="309"/>
      <c r="B37" s="396"/>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310" t="s">
        <v>84</v>
      </c>
      <c r="R37" s="386"/>
      <c r="S37" s="386"/>
      <c r="T37" s="386"/>
      <c r="U37" s="386"/>
      <c r="V37" s="386"/>
      <c r="W37" s="386"/>
      <c r="X37" s="386"/>
      <c r="Y37" s="386"/>
      <c r="Z37" s="386"/>
      <c r="AA37" s="386"/>
      <c r="AB37" s="386"/>
      <c r="AC37" s="386"/>
      <c r="AD37" s="400"/>
      <c r="AG37" s="94"/>
      <c r="AH37" s="94"/>
      <c r="AI37" s="94"/>
      <c r="AJ37" s="94"/>
      <c r="AK37" s="94"/>
      <c r="AL37" s="94"/>
      <c r="AM37" s="94"/>
      <c r="AN37" s="94"/>
      <c r="AO37" s="94"/>
    </row>
    <row r="38" spans="1:41" ht="72.75" customHeight="1" x14ac:dyDescent="0.3">
      <c r="A38" s="462" t="s">
        <v>97</v>
      </c>
      <c r="B38" s="454">
        <v>6</v>
      </c>
      <c r="C38" s="90" t="s">
        <v>62</v>
      </c>
      <c r="D38" s="95">
        <v>0.05</v>
      </c>
      <c r="E38" s="95">
        <v>0.08</v>
      </c>
      <c r="F38" s="95">
        <v>0.08</v>
      </c>
      <c r="G38" s="95">
        <v>0.09</v>
      </c>
      <c r="H38" s="95">
        <v>0.08</v>
      </c>
      <c r="I38" s="95">
        <v>0.08</v>
      </c>
      <c r="J38" s="95">
        <v>0.09</v>
      </c>
      <c r="K38" s="95">
        <v>0.09</v>
      </c>
      <c r="L38" s="95">
        <v>0.09</v>
      </c>
      <c r="M38" s="95">
        <v>0.09</v>
      </c>
      <c r="N38" s="95">
        <v>0.09</v>
      </c>
      <c r="O38" s="95">
        <v>0.09</v>
      </c>
      <c r="P38" s="96">
        <f t="shared" ref="P38:P43" si="0">SUM(D38:O38)</f>
        <v>0.99999999999999989</v>
      </c>
      <c r="Q38" s="487" t="s">
        <v>518</v>
      </c>
      <c r="R38" s="488"/>
      <c r="S38" s="488"/>
      <c r="T38" s="488"/>
      <c r="U38" s="488"/>
      <c r="V38" s="488"/>
      <c r="W38" s="488"/>
      <c r="X38" s="488"/>
      <c r="Y38" s="488"/>
      <c r="Z38" s="488"/>
      <c r="AA38" s="488"/>
      <c r="AB38" s="488"/>
      <c r="AC38" s="488"/>
      <c r="AD38" s="489"/>
      <c r="AE38" s="97"/>
      <c r="AF38" s="50">
        <f>LEN(Q38)</f>
        <v>1815</v>
      </c>
      <c r="AG38" s="98"/>
      <c r="AH38" s="98"/>
      <c r="AI38" s="98"/>
      <c r="AJ38" s="98"/>
      <c r="AK38" s="98"/>
      <c r="AL38" s="98"/>
      <c r="AM38" s="98"/>
      <c r="AN38" s="98"/>
      <c r="AO38" s="98"/>
    </row>
    <row r="39" spans="1:41" ht="63" customHeight="1" x14ac:dyDescent="0.3">
      <c r="A39" s="446"/>
      <c r="B39" s="447"/>
      <c r="C39" s="99" t="s">
        <v>65</v>
      </c>
      <c r="D39" s="100">
        <v>0.05</v>
      </c>
      <c r="E39" s="100">
        <v>0.08</v>
      </c>
      <c r="F39" s="100">
        <v>0.08</v>
      </c>
      <c r="G39" s="100">
        <v>0.09</v>
      </c>
      <c r="H39" s="100">
        <v>0.08</v>
      </c>
      <c r="I39" s="100">
        <v>0.08</v>
      </c>
      <c r="J39" s="100">
        <v>0.09</v>
      </c>
      <c r="K39" s="100">
        <v>0.09</v>
      </c>
      <c r="L39" s="100">
        <v>0.09</v>
      </c>
      <c r="M39" s="100">
        <v>0.09</v>
      </c>
      <c r="N39" s="100"/>
      <c r="O39" s="100"/>
      <c r="P39" s="101">
        <f t="shared" si="0"/>
        <v>0.82</v>
      </c>
      <c r="Q39" s="490"/>
      <c r="R39" s="491"/>
      <c r="S39" s="491"/>
      <c r="T39" s="491"/>
      <c r="U39" s="491"/>
      <c r="V39" s="491"/>
      <c r="W39" s="491"/>
      <c r="X39" s="491"/>
      <c r="Y39" s="491"/>
      <c r="Z39" s="491"/>
      <c r="AA39" s="491"/>
      <c r="AB39" s="491"/>
      <c r="AC39" s="491"/>
      <c r="AD39" s="492"/>
      <c r="AE39" s="97"/>
    </row>
    <row r="40" spans="1:41" ht="51" customHeight="1" x14ac:dyDescent="0.3">
      <c r="A40" s="446" t="s">
        <v>98</v>
      </c>
      <c r="B40" s="438">
        <v>6</v>
      </c>
      <c r="C40" s="102" t="s">
        <v>62</v>
      </c>
      <c r="D40" s="95">
        <v>0.05</v>
      </c>
      <c r="E40" s="95">
        <v>0.08</v>
      </c>
      <c r="F40" s="95">
        <v>0.08</v>
      </c>
      <c r="G40" s="95">
        <v>0.09</v>
      </c>
      <c r="H40" s="95">
        <v>0.08</v>
      </c>
      <c r="I40" s="95">
        <v>0.08</v>
      </c>
      <c r="J40" s="95">
        <v>0.09</v>
      </c>
      <c r="K40" s="95">
        <v>0.09</v>
      </c>
      <c r="L40" s="95">
        <v>0.09</v>
      </c>
      <c r="M40" s="95">
        <v>0.09</v>
      </c>
      <c r="N40" s="95">
        <v>0.09</v>
      </c>
      <c r="O40" s="95">
        <v>0.09</v>
      </c>
      <c r="P40" s="101">
        <f t="shared" si="0"/>
        <v>0.99999999999999989</v>
      </c>
      <c r="Q40" s="487" t="s">
        <v>517</v>
      </c>
      <c r="R40" s="488"/>
      <c r="S40" s="488"/>
      <c r="T40" s="488"/>
      <c r="U40" s="488"/>
      <c r="V40" s="488"/>
      <c r="W40" s="488"/>
      <c r="X40" s="488"/>
      <c r="Y40" s="488"/>
      <c r="Z40" s="488"/>
      <c r="AA40" s="488"/>
      <c r="AB40" s="488"/>
      <c r="AC40" s="488"/>
      <c r="AD40" s="489"/>
      <c r="AE40" s="97"/>
      <c r="AF40" s="50">
        <f>LEN(Q40)</f>
        <v>1133</v>
      </c>
    </row>
    <row r="41" spans="1:41" ht="38.1" customHeight="1" x14ac:dyDescent="0.3">
      <c r="A41" s="446"/>
      <c r="B41" s="447"/>
      <c r="C41" s="99" t="s">
        <v>65</v>
      </c>
      <c r="D41" s="100">
        <v>0.05</v>
      </c>
      <c r="E41" s="100">
        <v>0.08</v>
      </c>
      <c r="F41" s="100">
        <v>0.08</v>
      </c>
      <c r="G41" s="100">
        <v>0.09</v>
      </c>
      <c r="H41" s="100">
        <v>0.08</v>
      </c>
      <c r="I41" s="100">
        <v>0.08</v>
      </c>
      <c r="J41" s="100">
        <v>0.09</v>
      </c>
      <c r="K41" s="100">
        <v>0.09</v>
      </c>
      <c r="L41" s="104">
        <v>0.09</v>
      </c>
      <c r="M41" s="104">
        <v>0.09</v>
      </c>
      <c r="N41" s="104"/>
      <c r="O41" s="104"/>
      <c r="P41" s="101">
        <f t="shared" si="0"/>
        <v>0.82</v>
      </c>
      <c r="Q41" s="490"/>
      <c r="R41" s="491"/>
      <c r="S41" s="491"/>
      <c r="T41" s="491"/>
      <c r="U41" s="491"/>
      <c r="V41" s="491"/>
      <c r="W41" s="491"/>
      <c r="X41" s="491"/>
      <c r="Y41" s="491"/>
      <c r="Z41" s="491"/>
      <c r="AA41" s="491"/>
      <c r="AB41" s="491"/>
      <c r="AC41" s="491"/>
      <c r="AD41" s="492"/>
      <c r="AE41" s="97"/>
    </row>
    <row r="42" spans="1:41" ht="32.1" customHeight="1" x14ac:dyDescent="0.3">
      <c r="A42" s="493" t="s">
        <v>99</v>
      </c>
      <c r="B42" s="438">
        <v>3</v>
      </c>
      <c r="C42" s="102" t="s">
        <v>62</v>
      </c>
      <c r="D42" s="103">
        <v>0</v>
      </c>
      <c r="E42" s="103">
        <v>0</v>
      </c>
      <c r="F42" s="103">
        <v>0</v>
      </c>
      <c r="G42" s="103">
        <v>0.1</v>
      </c>
      <c r="H42" s="103">
        <v>0.25</v>
      </c>
      <c r="I42" s="103">
        <v>0.25</v>
      </c>
      <c r="J42" s="103">
        <v>0.2</v>
      </c>
      <c r="K42" s="103">
        <v>0.2</v>
      </c>
      <c r="L42" s="103">
        <v>0</v>
      </c>
      <c r="M42" s="103">
        <v>0</v>
      </c>
      <c r="N42" s="103">
        <v>0</v>
      </c>
      <c r="O42" s="103">
        <v>0</v>
      </c>
      <c r="P42" s="101">
        <f t="shared" si="0"/>
        <v>1</v>
      </c>
      <c r="Q42" s="494" t="s">
        <v>516</v>
      </c>
      <c r="R42" s="488"/>
      <c r="S42" s="488"/>
      <c r="T42" s="488"/>
      <c r="U42" s="488"/>
      <c r="V42" s="488"/>
      <c r="W42" s="488"/>
      <c r="X42" s="488"/>
      <c r="Y42" s="488"/>
      <c r="Z42" s="488"/>
      <c r="AA42" s="488"/>
      <c r="AB42" s="488"/>
      <c r="AC42" s="488"/>
      <c r="AD42" s="495"/>
      <c r="AE42" s="97"/>
      <c r="AF42" s="50">
        <f>LEN(Q42)</f>
        <v>726</v>
      </c>
    </row>
    <row r="43" spans="1:41" ht="32.1" customHeight="1" x14ac:dyDescent="0.3">
      <c r="A43" s="462"/>
      <c r="B43" s="447"/>
      <c r="C43" s="99" t="s">
        <v>65</v>
      </c>
      <c r="D43" s="100">
        <v>0</v>
      </c>
      <c r="E43" s="100">
        <v>0</v>
      </c>
      <c r="F43" s="100">
        <v>0</v>
      </c>
      <c r="G43" s="100">
        <v>0.1</v>
      </c>
      <c r="H43" s="100">
        <v>0</v>
      </c>
      <c r="I43" s="100">
        <v>0.25</v>
      </c>
      <c r="J43" s="100">
        <v>0.05</v>
      </c>
      <c r="K43" s="100">
        <v>0.1</v>
      </c>
      <c r="L43" s="104">
        <v>0.09</v>
      </c>
      <c r="M43" s="104">
        <v>0.05</v>
      </c>
      <c r="N43" s="104"/>
      <c r="O43" s="104"/>
      <c r="P43" s="101">
        <f t="shared" si="0"/>
        <v>0.64</v>
      </c>
      <c r="Q43" s="490"/>
      <c r="R43" s="491"/>
      <c r="S43" s="491"/>
      <c r="T43" s="491"/>
      <c r="U43" s="491"/>
      <c r="V43" s="491"/>
      <c r="W43" s="491"/>
      <c r="X43" s="491"/>
      <c r="Y43" s="491"/>
      <c r="Z43" s="491"/>
      <c r="AA43" s="491"/>
      <c r="AB43" s="491"/>
      <c r="AC43" s="491"/>
      <c r="AD43" s="496"/>
      <c r="AE43" s="97"/>
    </row>
    <row r="44" spans="1:41" x14ac:dyDescent="0.3">
      <c r="A44" s="50" t="s">
        <v>92</v>
      </c>
    </row>
  </sheetData>
  <mergeCells count="77">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3"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8"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6"/>
  <sheetViews>
    <sheetView showGridLines="0" topLeftCell="R19" zoomScale="90" zoomScaleNormal="90" workbookViewId="0">
      <selection activeCell="AC24" sqref="AC24"/>
    </sheetView>
  </sheetViews>
  <sheetFormatPr baseColWidth="10" defaultColWidth="10.6640625" defaultRowHeight="14.4" x14ac:dyDescent="0.3"/>
  <cols>
    <col min="1" max="1" width="44.88671875" style="50" customWidth="1"/>
    <col min="2" max="2" width="15.44140625" style="50" customWidth="1"/>
    <col min="3" max="3" width="16" style="50" customWidth="1"/>
    <col min="4" max="13" width="15.44140625" style="50" customWidth="1"/>
    <col min="14" max="24" width="16.109375" style="50" customWidth="1"/>
    <col min="25" max="27" width="13.6640625" style="50" customWidth="1"/>
    <col min="28" max="29" width="14.88671875" style="50" bestFit="1" customWidth="1"/>
    <col min="30" max="30" width="13.6640625" style="50" customWidth="1"/>
    <col min="31" max="31" width="6.44140625" style="50" bestFit="1" customWidth="1"/>
    <col min="32" max="32" width="22.88671875" style="50" customWidth="1"/>
    <col min="33" max="33" width="18.44140625" style="50" bestFit="1" customWidth="1"/>
    <col min="34" max="34" width="8.44140625" style="50" customWidth="1"/>
    <col min="35" max="35" width="18.44140625" style="50" bestFit="1" customWidth="1"/>
    <col min="36" max="36" width="5.5546875" style="50" customWidth="1"/>
    <col min="37" max="37" width="18.44140625" style="50" bestFit="1" customWidth="1"/>
    <col min="38" max="38" width="4.441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0" ht="32.25" customHeight="1" x14ac:dyDescent="0.3">
      <c r="A1" s="320"/>
      <c r="B1" s="323" t="s">
        <v>0</v>
      </c>
      <c r="C1" s="324"/>
      <c r="D1" s="324"/>
      <c r="E1" s="324"/>
      <c r="F1" s="324"/>
      <c r="G1" s="324"/>
      <c r="H1" s="324"/>
      <c r="I1" s="324"/>
      <c r="J1" s="324"/>
      <c r="K1" s="324"/>
      <c r="L1" s="324"/>
      <c r="M1" s="324"/>
      <c r="N1" s="324"/>
      <c r="O1" s="324"/>
      <c r="P1" s="324"/>
      <c r="Q1" s="324"/>
      <c r="R1" s="324"/>
      <c r="S1" s="324"/>
      <c r="T1" s="324"/>
      <c r="U1" s="324"/>
      <c r="V1" s="324"/>
      <c r="W1" s="324"/>
      <c r="X1" s="324"/>
      <c r="Y1" s="324"/>
      <c r="Z1" s="324"/>
      <c r="AA1" s="325"/>
      <c r="AB1" s="326" t="s">
        <v>1</v>
      </c>
      <c r="AC1" s="327"/>
      <c r="AD1" s="328"/>
    </row>
    <row r="2" spans="1:30" ht="30.75" customHeight="1" x14ac:dyDescent="0.3">
      <c r="A2" s="321"/>
      <c r="B2" s="329" t="s">
        <v>2</v>
      </c>
      <c r="C2" s="330"/>
      <c r="D2" s="330"/>
      <c r="E2" s="330"/>
      <c r="F2" s="330"/>
      <c r="G2" s="330"/>
      <c r="H2" s="330"/>
      <c r="I2" s="330"/>
      <c r="J2" s="330"/>
      <c r="K2" s="330"/>
      <c r="L2" s="330"/>
      <c r="M2" s="330"/>
      <c r="N2" s="330"/>
      <c r="O2" s="330"/>
      <c r="P2" s="330"/>
      <c r="Q2" s="330"/>
      <c r="R2" s="330"/>
      <c r="S2" s="330"/>
      <c r="T2" s="330"/>
      <c r="U2" s="330"/>
      <c r="V2" s="330"/>
      <c r="W2" s="330"/>
      <c r="X2" s="330"/>
      <c r="Y2" s="330"/>
      <c r="Z2" s="330"/>
      <c r="AA2" s="331"/>
      <c r="AB2" s="332" t="s">
        <v>3</v>
      </c>
      <c r="AC2" s="333"/>
      <c r="AD2" s="334"/>
    </row>
    <row r="3" spans="1:30" ht="24" customHeight="1" x14ac:dyDescent="0.3">
      <c r="A3" s="321"/>
      <c r="B3" s="273" t="s">
        <v>4</v>
      </c>
      <c r="C3" s="274"/>
      <c r="D3" s="274"/>
      <c r="E3" s="274"/>
      <c r="F3" s="274"/>
      <c r="G3" s="274"/>
      <c r="H3" s="274"/>
      <c r="I3" s="274"/>
      <c r="J3" s="274"/>
      <c r="K3" s="274"/>
      <c r="L3" s="274"/>
      <c r="M3" s="274"/>
      <c r="N3" s="274"/>
      <c r="O3" s="274"/>
      <c r="P3" s="274"/>
      <c r="Q3" s="274"/>
      <c r="R3" s="274"/>
      <c r="S3" s="274"/>
      <c r="T3" s="274"/>
      <c r="U3" s="274"/>
      <c r="V3" s="274"/>
      <c r="W3" s="274"/>
      <c r="X3" s="274"/>
      <c r="Y3" s="274"/>
      <c r="Z3" s="274"/>
      <c r="AA3" s="275"/>
      <c r="AB3" s="332" t="s">
        <v>5</v>
      </c>
      <c r="AC3" s="333"/>
      <c r="AD3" s="334"/>
    </row>
    <row r="4" spans="1:30" ht="21.9" customHeight="1" thickBot="1" x14ac:dyDescent="0.35">
      <c r="A4" s="322"/>
      <c r="B4" s="276"/>
      <c r="C4" s="277"/>
      <c r="D4" s="277"/>
      <c r="E4" s="277"/>
      <c r="F4" s="277"/>
      <c r="G4" s="277"/>
      <c r="H4" s="277"/>
      <c r="I4" s="277"/>
      <c r="J4" s="277"/>
      <c r="K4" s="277"/>
      <c r="L4" s="277"/>
      <c r="M4" s="277"/>
      <c r="N4" s="277"/>
      <c r="O4" s="277"/>
      <c r="P4" s="277"/>
      <c r="Q4" s="277"/>
      <c r="R4" s="277"/>
      <c r="S4" s="277"/>
      <c r="T4" s="277"/>
      <c r="U4" s="277"/>
      <c r="V4" s="277"/>
      <c r="W4" s="277"/>
      <c r="X4" s="277"/>
      <c r="Y4" s="277"/>
      <c r="Z4" s="277"/>
      <c r="AA4" s="278"/>
      <c r="AB4" s="335" t="s">
        <v>6</v>
      </c>
      <c r="AC4" s="336"/>
      <c r="AD4" s="337"/>
    </row>
    <row r="5" spans="1:30"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282" t="s">
        <v>7</v>
      </c>
      <c r="B7" s="283"/>
      <c r="C7" s="338" t="s">
        <v>8</v>
      </c>
      <c r="D7" s="282" t="s">
        <v>9</v>
      </c>
      <c r="E7" s="341"/>
      <c r="F7" s="341"/>
      <c r="G7" s="341"/>
      <c r="H7" s="283"/>
      <c r="I7" s="344">
        <v>44868</v>
      </c>
      <c r="J7" s="345"/>
      <c r="K7" s="282" t="s">
        <v>10</v>
      </c>
      <c r="L7" s="283"/>
      <c r="M7" s="360" t="s">
        <v>11</v>
      </c>
      <c r="N7" s="361"/>
      <c r="O7" s="350"/>
      <c r="P7" s="351"/>
      <c r="Q7" s="54"/>
      <c r="R7" s="54"/>
      <c r="S7" s="54"/>
      <c r="T7" s="54"/>
      <c r="U7" s="54"/>
      <c r="V7" s="54"/>
      <c r="W7" s="54"/>
      <c r="X7" s="54"/>
      <c r="Y7" s="54"/>
      <c r="Z7" s="55"/>
      <c r="AA7" s="54"/>
      <c r="AB7" s="54"/>
      <c r="AC7" s="60"/>
      <c r="AD7" s="61"/>
    </row>
    <row r="8" spans="1:30" x14ac:dyDescent="0.3">
      <c r="A8" s="284"/>
      <c r="B8" s="285"/>
      <c r="C8" s="339"/>
      <c r="D8" s="284"/>
      <c r="E8" s="342"/>
      <c r="F8" s="342"/>
      <c r="G8" s="342"/>
      <c r="H8" s="285"/>
      <c r="I8" s="346"/>
      <c r="J8" s="347"/>
      <c r="K8" s="284"/>
      <c r="L8" s="285"/>
      <c r="M8" s="352" t="s">
        <v>12</v>
      </c>
      <c r="N8" s="353"/>
      <c r="O8" s="354"/>
      <c r="P8" s="355"/>
      <c r="Q8" s="54"/>
      <c r="R8" s="54"/>
      <c r="S8" s="54"/>
      <c r="T8" s="54"/>
      <c r="U8" s="54"/>
      <c r="V8" s="54"/>
      <c r="W8" s="54"/>
      <c r="X8" s="54"/>
      <c r="Y8" s="54"/>
      <c r="Z8" s="55"/>
      <c r="AA8" s="54"/>
      <c r="AB8" s="54"/>
      <c r="AC8" s="60"/>
      <c r="AD8" s="61"/>
    </row>
    <row r="9" spans="1:30" ht="15.75" customHeight="1" x14ac:dyDescent="0.3">
      <c r="A9" s="286"/>
      <c r="B9" s="287"/>
      <c r="C9" s="340"/>
      <c r="D9" s="286"/>
      <c r="E9" s="343"/>
      <c r="F9" s="343"/>
      <c r="G9" s="343"/>
      <c r="H9" s="287"/>
      <c r="I9" s="348"/>
      <c r="J9" s="349"/>
      <c r="K9" s="286"/>
      <c r="L9" s="287"/>
      <c r="M9" s="356" t="s">
        <v>13</v>
      </c>
      <c r="N9" s="357"/>
      <c r="O9" s="358" t="s">
        <v>14</v>
      </c>
      <c r="P9" s="359"/>
      <c r="Q9" s="54"/>
      <c r="R9" s="54"/>
      <c r="S9" s="54"/>
      <c r="T9" s="54"/>
      <c r="U9" s="54"/>
      <c r="V9" s="54"/>
      <c r="W9" s="54"/>
      <c r="X9" s="54"/>
      <c r="Y9" s="54"/>
      <c r="Z9" s="55"/>
      <c r="AA9" s="54"/>
      <c r="AB9" s="54"/>
      <c r="AC9" s="60"/>
      <c r="AD9" s="61"/>
    </row>
    <row r="10" spans="1:30" ht="15" customHeight="1" x14ac:dyDescent="0.3">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
      <c r="A11" s="282" t="s">
        <v>15</v>
      </c>
      <c r="B11" s="283"/>
      <c r="C11" s="270" t="s">
        <v>16</v>
      </c>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2"/>
    </row>
    <row r="12" spans="1:30" ht="15" customHeight="1" x14ac:dyDescent="0.3">
      <c r="A12" s="284"/>
      <c r="B12" s="285"/>
      <c r="C12" s="273"/>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5"/>
    </row>
    <row r="13" spans="1:30" ht="15" customHeight="1" thickBot="1" x14ac:dyDescent="0.35">
      <c r="A13" s="286"/>
      <c r="B13" s="287"/>
      <c r="C13" s="276"/>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8"/>
    </row>
    <row r="14" spans="1:30"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5">
      <c r="A15" s="311" t="s">
        <v>17</v>
      </c>
      <c r="B15" s="312"/>
      <c r="C15" s="313" t="s">
        <v>18</v>
      </c>
      <c r="D15" s="314"/>
      <c r="E15" s="314"/>
      <c r="F15" s="314"/>
      <c r="G15" s="314"/>
      <c r="H15" s="314"/>
      <c r="I15" s="314"/>
      <c r="J15" s="314"/>
      <c r="K15" s="315"/>
      <c r="L15" s="279" t="s">
        <v>19</v>
      </c>
      <c r="M15" s="280"/>
      <c r="N15" s="280"/>
      <c r="O15" s="280"/>
      <c r="P15" s="280"/>
      <c r="Q15" s="281"/>
      <c r="R15" s="371" t="s">
        <v>20</v>
      </c>
      <c r="S15" s="372"/>
      <c r="T15" s="372"/>
      <c r="U15" s="372"/>
      <c r="V15" s="372"/>
      <c r="W15" s="372"/>
      <c r="X15" s="373"/>
      <c r="Y15" s="279" t="s">
        <v>21</v>
      </c>
      <c r="Z15" s="281"/>
      <c r="AA15" s="313" t="s">
        <v>22</v>
      </c>
      <c r="AB15" s="314"/>
      <c r="AC15" s="314"/>
      <c r="AD15" s="315"/>
    </row>
    <row r="16" spans="1:30" ht="9" customHeight="1" thickBot="1" x14ac:dyDescent="0.35">
      <c r="A16" s="59"/>
      <c r="B16" s="54"/>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73"/>
      <c r="AD16" s="74"/>
    </row>
    <row r="17" spans="1:41" s="76" customFormat="1" ht="37.5" customHeight="1" thickBot="1" x14ac:dyDescent="0.35">
      <c r="A17" s="311" t="s">
        <v>23</v>
      </c>
      <c r="B17" s="312"/>
      <c r="C17" s="317" t="s">
        <v>100</v>
      </c>
      <c r="D17" s="318"/>
      <c r="E17" s="318"/>
      <c r="F17" s="318"/>
      <c r="G17" s="318"/>
      <c r="H17" s="318"/>
      <c r="I17" s="318"/>
      <c r="J17" s="318"/>
      <c r="K17" s="318"/>
      <c r="L17" s="318"/>
      <c r="M17" s="318"/>
      <c r="N17" s="318"/>
      <c r="O17" s="318"/>
      <c r="P17" s="318"/>
      <c r="Q17" s="319"/>
      <c r="R17" s="279" t="s">
        <v>25</v>
      </c>
      <c r="S17" s="280"/>
      <c r="T17" s="280"/>
      <c r="U17" s="280"/>
      <c r="V17" s="281"/>
      <c r="W17" s="546">
        <v>1</v>
      </c>
      <c r="X17" s="547"/>
      <c r="Y17" s="280" t="s">
        <v>26</v>
      </c>
      <c r="Z17" s="280"/>
      <c r="AA17" s="280"/>
      <c r="AB17" s="281"/>
      <c r="AC17" s="307">
        <v>0.2</v>
      </c>
      <c r="AD17" s="308"/>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5">
      <c r="A19" s="279" t="s">
        <v>27</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1"/>
      <c r="AE19" s="83"/>
      <c r="AF19" s="83"/>
    </row>
    <row r="20" spans="1:41" ht="32.25" customHeight="1" thickBot="1" x14ac:dyDescent="0.35">
      <c r="A20" s="82"/>
      <c r="B20" s="60"/>
      <c r="C20" s="302" t="s">
        <v>28</v>
      </c>
      <c r="D20" s="303"/>
      <c r="E20" s="303"/>
      <c r="F20" s="303"/>
      <c r="G20" s="303"/>
      <c r="H20" s="303"/>
      <c r="I20" s="303"/>
      <c r="J20" s="303"/>
      <c r="K20" s="303"/>
      <c r="L20" s="303"/>
      <c r="M20" s="303"/>
      <c r="N20" s="303"/>
      <c r="O20" s="303"/>
      <c r="P20" s="304"/>
      <c r="Q20" s="299" t="s">
        <v>29</v>
      </c>
      <c r="R20" s="300"/>
      <c r="S20" s="300"/>
      <c r="T20" s="300"/>
      <c r="U20" s="300"/>
      <c r="V20" s="300"/>
      <c r="W20" s="300"/>
      <c r="X20" s="300"/>
      <c r="Y20" s="300"/>
      <c r="Z20" s="300"/>
      <c r="AA20" s="300"/>
      <c r="AB20" s="300"/>
      <c r="AC20" s="300"/>
      <c r="AD20" s="301"/>
      <c r="AE20" s="83"/>
      <c r="AF20" s="83"/>
    </row>
    <row r="21" spans="1:41" ht="32.25" customHeight="1" thickBot="1" x14ac:dyDescent="0.35">
      <c r="A21" s="59"/>
      <c r="B21" s="54"/>
      <c r="C21" s="153" t="s">
        <v>30</v>
      </c>
      <c r="D21" s="154" t="s">
        <v>31</v>
      </c>
      <c r="E21" s="154" t="s">
        <v>32</v>
      </c>
      <c r="F21" s="154" t="s">
        <v>33</v>
      </c>
      <c r="G21" s="154" t="s">
        <v>34</v>
      </c>
      <c r="H21" s="154" t="s">
        <v>35</v>
      </c>
      <c r="I21" s="154" t="s">
        <v>36</v>
      </c>
      <c r="J21" s="154" t="s">
        <v>37</v>
      </c>
      <c r="K21" s="154" t="s">
        <v>38</v>
      </c>
      <c r="L21" s="154" t="s">
        <v>8</v>
      </c>
      <c r="M21" s="154" t="s">
        <v>39</v>
      </c>
      <c r="N21" s="154" t="s">
        <v>40</v>
      </c>
      <c r="O21" s="154" t="s">
        <v>41</v>
      </c>
      <c r="P21" s="155" t="s">
        <v>42</v>
      </c>
      <c r="Q21" s="153" t="s">
        <v>30</v>
      </c>
      <c r="R21" s="154" t="s">
        <v>31</v>
      </c>
      <c r="S21" s="154" t="s">
        <v>32</v>
      </c>
      <c r="T21" s="154" t="s">
        <v>33</v>
      </c>
      <c r="U21" s="154" t="s">
        <v>34</v>
      </c>
      <c r="V21" s="154" t="s">
        <v>35</v>
      </c>
      <c r="W21" s="154" t="s">
        <v>36</v>
      </c>
      <c r="X21" s="154" t="s">
        <v>37</v>
      </c>
      <c r="Y21" s="154" t="s">
        <v>38</v>
      </c>
      <c r="Z21" s="154" t="s">
        <v>8</v>
      </c>
      <c r="AA21" s="154" t="s">
        <v>39</v>
      </c>
      <c r="AB21" s="154" t="s">
        <v>40</v>
      </c>
      <c r="AC21" s="154" t="s">
        <v>41</v>
      </c>
      <c r="AD21" s="155" t="s">
        <v>42</v>
      </c>
      <c r="AE21" s="3"/>
      <c r="AF21" s="3"/>
    </row>
    <row r="22" spans="1:41" ht="32.25" customHeight="1" x14ac:dyDescent="0.3">
      <c r="A22" s="305" t="s">
        <v>43</v>
      </c>
      <c r="B22" s="306"/>
      <c r="C22" s="175"/>
      <c r="D22" s="173"/>
      <c r="E22" s="173"/>
      <c r="F22" s="173"/>
      <c r="G22" s="173"/>
      <c r="H22" s="173"/>
      <c r="I22" s="173"/>
      <c r="J22" s="173"/>
      <c r="K22" s="173"/>
      <c r="L22" s="173"/>
      <c r="M22" s="173"/>
      <c r="N22" s="173"/>
      <c r="O22" s="173">
        <f>SUM(C22:N22)</f>
        <v>0</v>
      </c>
      <c r="P22" s="176"/>
      <c r="Q22" s="213">
        <v>613351250</v>
      </c>
      <c r="R22" s="169"/>
      <c r="S22" s="169"/>
      <c r="T22" s="169"/>
      <c r="U22" s="169">
        <v>5000000</v>
      </c>
      <c r="V22" s="169"/>
      <c r="W22" s="169"/>
      <c r="X22" s="169">
        <v>270803</v>
      </c>
      <c r="Y22" s="169"/>
      <c r="Z22" s="169"/>
      <c r="AA22" s="169"/>
      <c r="AB22" s="169"/>
      <c r="AC22" s="169">
        <f>SUM(Q22:AB22)</f>
        <v>618622053</v>
      </c>
      <c r="AD22" s="180"/>
      <c r="AE22" s="3"/>
      <c r="AF22" s="3"/>
    </row>
    <row r="23" spans="1:41" ht="32.25" customHeight="1" x14ac:dyDescent="0.3">
      <c r="A23" s="309" t="s">
        <v>44</v>
      </c>
      <c r="B23" s="310"/>
      <c r="C23" s="170"/>
      <c r="D23" s="169"/>
      <c r="E23" s="169"/>
      <c r="F23" s="169"/>
      <c r="G23" s="169"/>
      <c r="H23" s="169"/>
      <c r="I23" s="169"/>
      <c r="J23" s="169"/>
      <c r="K23" s="169"/>
      <c r="L23" s="169"/>
      <c r="M23" s="169"/>
      <c r="N23" s="169"/>
      <c r="O23" s="169">
        <f>SUM(C23:N23)</f>
        <v>0</v>
      </c>
      <c r="P23" s="188" t="str">
        <f>IFERROR(O23/(SUMIF(C23:N23,"&gt;0",C22:N22))," ")</f>
        <v xml:space="preserve"> </v>
      </c>
      <c r="Q23" s="213">
        <v>613351250</v>
      </c>
      <c r="R23" s="215"/>
      <c r="S23" s="169">
        <v>-4967833</v>
      </c>
      <c r="T23" s="215"/>
      <c r="U23" s="215"/>
      <c r="V23" s="169">
        <v>5000000</v>
      </c>
      <c r="W23" s="215"/>
      <c r="X23" s="215"/>
      <c r="Y23" s="215"/>
      <c r="Z23" s="269">
        <v>270803</v>
      </c>
      <c r="AA23" s="215"/>
      <c r="AB23" s="215"/>
      <c r="AC23" s="169">
        <f>SUM(Q23:AB23)</f>
        <v>613654220</v>
      </c>
      <c r="AD23" s="178" t="str">
        <f>IFERROR(AC22/(SUMIF(Q22:AB22,"&gt;0",#REF!))," ")</f>
        <v xml:space="preserve"> </v>
      </c>
      <c r="AE23" s="3"/>
      <c r="AF23" s="3"/>
    </row>
    <row r="24" spans="1:41" ht="32.25" customHeight="1" x14ac:dyDescent="0.3">
      <c r="A24" s="309" t="s">
        <v>45</v>
      </c>
      <c r="B24" s="310"/>
      <c r="C24" s="170"/>
      <c r="D24" s="169">
        <f>1951058+687500+729667</f>
        <v>3368225</v>
      </c>
      <c r="E24" s="169"/>
      <c r="F24" s="169">
        <f>33132+2500000</f>
        <v>2533132</v>
      </c>
      <c r="G24" s="169"/>
      <c r="H24" s="169"/>
      <c r="I24" s="169"/>
      <c r="J24" s="169"/>
      <c r="K24" s="169"/>
      <c r="L24" s="169"/>
      <c r="M24" s="169"/>
      <c r="N24" s="169"/>
      <c r="O24" s="169">
        <f>SUM(C24:N24)</f>
        <v>5901357</v>
      </c>
      <c r="P24" s="174"/>
      <c r="Q24" s="170"/>
      <c r="R24" s="170">
        <v>27793750</v>
      </c>
      <c r="S24" s="169">
        <v>53232500</v>
      </c>
      <c r="T24" s="169">
        <v>53232500</v>
      </c>
      <c r="U24" s="169">
        <v>53232500</v>
      </c>
      <c r="V24" s="169">
        <v>53857500</v>
      </c>
      <c r="W24" s="169">
        <v>53857500</v>
      </c>
      <c r="X24" s="169">
        <v>53857500</v>
      </c>
      <c r="Y24" s="169">
        <v>53857500</v>
      </c>
      <c r="Z24" s="169">
        <v>53947768</v>
      </c>
      <c r="AA24" s="169">
        <v>53947768</v>
      </c>
      <c r="AB24" s="169">
        <f>53857500+53947767</f>
        <v>107805267</v>
      </c>
      <c r="AC24" s="169">
        <f>SUM(Q24:AB24)</f>
        <v>618622053</v>
      </c>
      <c r="AD24" s="178"/>
      <c r="AE24" s="3"/>
      <c r="AF24" s="3"/>
    </row>
    <row r="25" spans="1:41" ht="32.25" customHeight="1" thickBot="1" x14ac:dyDescent="0.35">
      <c r="A25" s="380" t="s">
        <v>46</v>
      </c>
      <c r="B25" s="381"/>
      <c r="C25" s="171"/>
      <c r="D25" s="172">
        <v>3368225</v>
      </c>
      <c r="E25" s="172">
        <f>33132+2500000</f>
        <v>2533132</v>
      </c>
      <c r="F25" s="172"/>
      <c r="G25" s="172"/>
      <c r="H25" s="172"/>
      <c r="I25" s="172"/>
      <c r="J25" s="172"/>
      <c r="K25" s="172"/>
      <c r="L25" s="172"/>
      <c r="M25" s="172"/>
      <c r="N25" s="172"/>
      <c r="O25" s="172">
        <f>SUM(C25:N25)</f>
        <v>5901357</v>
      </c>
      <c r="P25" s="177">
        <v>1</v>
      </c>
      <c r="Q25" s="171">
        <v>0</v>
      </c>
      <c r="R25" s="172">
        <v>24292584</v>
      </c>
      <c r="S25" s="172">
        <v>51765834</v>
      </c>
      <c r="T25" s="172">
        <v>53232500</v>
      </c>
      <c r="U25" s="172">
        <v>53232500</v>
      </c>
      <c r="V25" s="172">
        <v>53232500</v>
      </c>
      <c r="W25" s="172">
        <v>53232500</v>
      </c>
      <c r="X25" s="172">
        <v>53232500</v>
      </c>
      <c r="Y25" s="172">
        <v>53232500</v>
      </c>
      <c r="Z25" s="172">
        <v>53232500</v>
      </c>
      <c r="AA25" s="172"/>
      <c r="AB25" s="172"/>
      <c r="AC25" s="172">
        <f>SUM(Q25:AB25)</f>
        <v>448685918</v>
      </c>
      <c r="AD25" s="179">
        <f>IFERROR(AC25/(SUMIF(Q25:AB25,"&gt;0",Q24:AB24))," ")</f>
        <v>0.98208873949075703</v>
      </c>
      <c r="AE25" s="3"/>
      <c r="AF25" s="3"/>
    </row>
    <row r="26" spans="1:41" ht="32.25"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 customHeight="1" x14ac:dyDescent="0.3">
      <c r="A27" s="376" t="s">
        <v>47</v>
      </c>
      <c r="B27" s="377"/>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9"/>
    </row>
    <row r="28" spans="1:41" ht="15" customHeight="1" x14ac:dyDescent="0.3">
      <c r="A28" s="382" t="s">
        <v>48</v>
      </c>
      <c r="B28" s="384" t="s">
        <v>49</v>
      </c>
      <c r="C28" s="385"/>
      <c r="D28" s="310" t="s">
        <v>50</v>
      </c>
      <c r="E28" s="386"/>
      <c r="F28" s="386"/>
      <c r="G28" s="386"/>
      <c r="H28" s="386"/>
      <c r="I28" s="386"/>
      <c r="J28" s="386"/>
      <c r="K28" s="386"/>
      <c r="L28" s="386"/>
      <c r="M28" s="386"/>
      <c r="N28" s="386"/>
      <c r="O28" s="387"/>
      <c r="P28" s="362" t="s">
        <v>41</v>
      </c>
      <c r="Q28" s="362" t="s">
        <v>51</v>
      </c>
      <c r="R28" s="362"/>
      <c r="S28" s="362"/>
      <c r="T28" s="362"/>
      <c r="U28" s="362"/>
      <c r="V28" s="362"/>
      <c r="W28" s="362"/>
      <c r="X28" s="362"/>
      <c r="Y28" s="362"/>
      <c r="Z28" s="362"/>
      <c r="AA28" s="362"/>
      <c r="AB28" s="362"/>
      <c r="AC28" s="362"/>
      <c r="AD28" s="364"/>
    </row>
    <row r="29" spans="1:41" ht="27" customHeight="1" x14ac:dyDescent="0.3">
      <c r="A29" s="383"/>
      <c r="B29" s="367"/>
      <c r="C29" s="369"/>
      <c r="D29" s="88" t="s">
        <v>30</v>
      </c>
      <c r="E29" s="88" t="s">
        <v>31</v>
      </c>
      <c r="F29" s="88" t="s">
        <v>32</v>
      </c>
      <c r="G29" s="88" t="s">
        <v>33</v>
      </c>
      <c r="H29" s="88" t="s">
        <v>34</v>
      </c>
      <c r="I29" s="88" t="s">
        <v>35</v>
      </c>
      <c r="J29" s="88" t="s">
        <v>36</v>
      </c>
      <c r="K29" s="88" t="s">
        <v>37</v>
      </c>
      <c r="L29" s="88" t="s">
        <v>38</v>
      </c>
      <c r="M29" s="88" t="s">
        <v>8</v>
      </c>
      <c r="N29" s="88" t="s">
        <v>39</v>
      </c>
      <c r="O29" s="88" t="s">
        <v>40</v>
      </c>
      <c r="P29" s="387"/>
      <c r="Q29" s="362"/>
      <c r="R29" s="362"/>
      <c r="S29" s="362"/>
      <c r="T29" s="362"/>
      <c r="U29" s="362"/>
      <c r="V29" s="362"/>
      <c r="W29" s="362"/>
      <c r="X29" s="362"/>
      <c r="Y29" s="362"/>
      <c r="Z29" s="362"/>
      <c r="AA29" s="362"/>
      <c r="AB29" s="362"/>
      <c r="AC29" s="362"/>
      <c r="AD29" s="364"/>
    </row>
    <row r="30" spans="1:41" ht="62.25" customHeight="1" thickBot="1" x14ac:dyDescent="0.35">
      <c r="A30" s="190" t="str">
        <f>C17</f>
        <v>5 - Acompañar el 100% la incorporación del enfoque de género y  la implementación de siete derechos de la PPMyEG</v>
      </c>
      <c r="B30" s="388" t="s">
        <v>52</v>
      </c>
      <c r="C30" s="389"/>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390" t="s">
        <v>53</v>
      </c>
      <c r="R30" s="390"/>
      <c r="S30" s="390"/>
      <c r="T30" s="390"/>
      <c r="U30" s="390"/>
      <c r="V30" s="390"/>
      <c r="W30" s="390"/>
      <c r="X30" s="390"/>
      <c r="Y30" s="390"/>
      <c r="Z30" s="390"/>
      <c r="AA30" s="390"/>
      <c r="AB30" s="390"/>
      <c r="AC30" s="390"/>
      <c r="AD30" s="391"/>
    </row>
    <row r="31" spans="1:41" ht="45" customHeight="1" x14ac:dyDescent="0.3">
      <c r="A31" s="392" t="s">
        <v>54</v>
      </c>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4"/>
    </row>
    <row r="32" spans="1:41" ht="23.25" customHeight="1" x14ac:dyDescent="0.3">
      <c r="A32" s="309" t="s">
        <v>55</v>
      </c>
      <c r="B32" s="362" t="s">
        <v>56</v>
      </c>
      <c r="C32" s="362" t="s">
        <v>49</v>
      </c>
      <c r="D32" s="362" t="s">
        <v>57</v>
      </c>
      <c r="E32" s="362"/>
      <c r="F32" s="362"/>
      <c r="G32" s="362"/>
      <c r="H32" s="362"/>
      <c r="I32" s="362"/>
      <c r="J32" s="362"/>
      <c r="K32" s="362"/>
      <c r="L32" s="362"/>
      <c r="M32" s="362"/>
      <c r="N32" s="362"/>
      <c r="O32" s="362"/>
      <c r="P32" s="362"/>
      <c r="Q32" s="362" t="s">
        <v>58</v>
      </c>
      <c r="R32" s="362"/>
      <c r="S32" s="362"/>
      <c r="T32" s="362"/>
      <c r="U32" s="362"/>
      <c r="V32" s="362"/>
      <c r="W32" s="362"/>
      <c r="X32" s="362"/>
      <c r="Y32" s="362"/>
      <c r="Z32" s="362"/>
      <c r="AA32" s="362"/>
      <c r="AB32" s="362"/>
      <c r="AC32" s="362"/>
      <c r="AD32" s="364"/>
      <c r="AG32" s="87"/>
      <c r="AH32" s="87"/>
      <c r="AI32" s="87"/>
      <c r="AJ32" s="87"/>
      <c r="AK32" s="87"/>
      <c r="AL32" s="87"/>
      <c r="AM32" s="87"/>
      <c r="AN32" s="87"/>
      <c r="AO32" s="87"/>
    </row>
    <row r="33" spans="1:41" ht="23.25" customHeight="1" x14ac:dyDescent="0.3">
      <c r="A33" s="309"/>
      <c r="B33" s="362"/>
      <c r="C33" s="363"/>
      <c r="D33" s="88" t="s">
        <v>30</v>
      </c>
      <c r="E33" s="88" t="s">
        <v>31</v>
      </c>
      <c r="F33" s="88" t="s">
        <v>32</v>
      </c>
      <c r="G33" s="88" t="s">
        <v>33</v>
      </c>
      <c r="H33" s="88" t="s">
        <v>34</v>
      </c>
      <c r="I33" s="88" t="s">
        <v>35</v>
      </c>
      <c r="J33" s="88" t="s">
        <v>36</v>
      </c>
      <c r="K33" s="88" t="s">
        <v>37</v>
      </c>
      <c r="L33" s="88" t="s">
        <v>38</v>
      </c>
      <c r="M33" s="88" t="s">
        <v>8</v>
      </c>
      <c r="N33" s="88" t="s">
        <v>39</v>
      </c>
      <c r="O33" s="88" t="s">
        <v>40</v>
      </c>
      <c r="P33" s="88" t="s">
        <v>41</v>
      </c>
      <c r="Q33" s="367" t="s">
        <v>59</v>
      </c>
      <c r="R33" s="368"/>
      <c r="S33" s="368"/>
      <c r="T33" s="368"/>
      <c r="U33" s="368"/>
      <c r="V33" s="369"/>
      <c r="W33" s="367" t="s">
        <v>60</v>
      </c>
      <c r="X33" s="368"/>
      <c r="Y33" s="368"/>
      <c r="Z33" s="369"/>
      <c r="AA33" s="367" t="s">
        <v>61</v>
      </c>
      <c r="AB33" s="368"/>
      <c r="AC33" s="368"/>
      <c r="AD33" s="370"/>
      <c r="AG33" s="87"/>
      <c r="AH33" s="87"/>
      <c r="AI33" s="87"/>
      <c r="AJ33" s="87"/>
      <c r="AK33" s="87"/>
      <c r="AL33" s="87"/>
      <c r="AM33" s="87"/>
      <c r="AN33" s="87"/>
      <c r="AO33" s="87"/>
    </row>
    <row r="34" spans="1:41" ht="113.4" customHeight="1" x14ac:dyDescent="0.3">
      <c r="A34" s="401" t="str">
        <f>A30</f>
        <v>5 - Acompañar el 100% la incorporación del enfoque de género y  la implementación de siete derechos de la PPMyEG</v>
      </c>
      <c r="B34" s="404">
        <v>0.2</v>
      </c>
      <c r="C34" s="90" t="s">
        <v>62</v>
      </c>
      <c r="D34" s="156">
        <v>1</v>
      </c>
      <c r="E34" s="156">
        <v>1</v>
      </c>
      <c r="F34" s="156">
        <v>1</v>
      </c>
      <c r="G34" s="156">
        <v>1</v>
      </c>
      <c r="H34" s="156">
        <v>1</v>
      </c>
      <c r="I34" s="156">
        <v>1</v>
      </c>
      <c r="J34" s="156">
        <v>1</v>
      </c>
      <c r="K34" s="156">
        <v>1</v>
      </c>
      <c r="L34" s="156">
        <v>1</v>
      </c>
      <c r="M34" s="156">
        <v>1</v>
      </c>
      <c r="N34" s="156">
        <v>1</v>
      </c>
      <c r="O34" s="156">
        <v>1</v>
      </c>
      <c r="P34" s="156">
        <v>1</v>
      </c>
      <c r="Q34" s="524" t="s">
        <v>524</v>
      </c>
      <c r="R34" s="525"/>
      <c r="S34" s="525"/>
      <c r="T34" s="525"/>
      <c r="U34" s="525"/>
      <c r="V34" s="534"/>
      <c r="W34" s="538" t="s">
        <v>101</v>
      </c>
      <c r="X34" s="539"/>
      <c r="Y34" s="539"/>
      <c r="Z34" s="540"/>
      <c r="AA34" s="497" t="s">
        <v>102</v>
      </c>
      <c r="AB34" s="498"/>
      <c r="AC34" s="498"/>
      <c r="AD34" s="544"/>
      <c r="AF34" s="50">
        <f>LEN(Q34)</f>
        <v>1711</v>
      </c>
      <c r="AG34" s="87"/>
      <c r="AH34" s="87"/>
      <c r="AI34" s="87"/>
      <c r="AJ34" s="87"/>
      <c r="AK34" s="87"/>
      <c r="AL34" s="87"/>
      <c r="AM34" s="87"/>
      <c r="AN34" s="87"/>
      <c r="AO34" s="87"/>
    </row>
    <row r="35" spans="1:41" ht="139.5" customHeight="1" thickBot="1" x14ac:dyDescent="0.35">
      <c r="A35" s="403"/>
      <c r="B35" s="406"/>
      <c r="C35" s="91" t="s">
        <v>65</v>
      </c>
      <c r="D35" s="229">
        <v>1</v>
      </c>
      <c r="E35" s="235">
        <v>1</v>
      </c>
      <c r="F35" s="235">
        <v>1</v>
      </c>
      <c r="G35" s="235">
        <v>1</v>
      </c>
      <c r="H35" s="235">
        <v>1</v>
      </c>
      <c r="I35" s="235">
        <v>1</v>
      </c>
      <c r="J35" s="235">
        <v>1</v>
      </c>
      <c r="K35" s="235">
        <v>1</v>
      </c>
      <c r="L35" s="235">
        <v>1</v>
      </c>
      <c r="M35" s="235">
        <v>1</v>
      </c>
      <c r="N35" s="93"/>
      <c r="O35" s="93"/>
      <c r="P35" s="157">
        <v>1</v>
      </c>
      <c r="Q35" s="535"/>
      <c r="R35" s="536"/>
      <c r="S35" s="536"/>
      <c r="T35" s="536"/>
      <c r="U35" s="536"/>
      <c r="V35" s="537"/>
      <c r="W35" s="541"/>
      <c r="X35" s="542"/>
      <c r="Y35" s="542"/>
      <c r="Z35" s="543"/>
      <c r="AA35" s="500"/>
      <c r="AB35" s="501"/>
      <c r="AC35" s="501"/>
      <c r="AD35" s="545"/>
      <c r="AE35" s="49"/>
      <c r="AG35" s="87"/>
      <c r="AH35" s="87"/>
      <c r="AI35" s="87"/>
      <c r="AJ35" s="87"/>
      <c r="AK35" s="87"/>
      <c r="AL35" s="87"/>
      <c r="AM35" s="87"/>
      <c r="AN35" s="87"/>
      <c r="AO35" s="87"/>
    </row>
    <row r="36" spans="1:41" ht="26.25" hidden="1" customHeight="1" x14ac:dyDescent="0.3">
      <c r="A36" s="305" t="s">
        <v>66</v>
      </c>
      <c r="B36" s="395" t="s">
        <v>67</v>
      </c>
      <c r="C36" s="397" t="s">
        <v>68</v>
      </c>
      <c r="D36" s="397"/>
      <c r="E36" s="397"/>
      <c r="F36" s="397"/>
      <c r="G36" s="397"/>
      <c r="H36" s="397"/>
      <c r="I36" s="397"/>
      <c r="J36" s="397"/>
      <c r="K36" s="397"/>
      <c r="L36" s="397"/>
      <c r="M36" s="397"/>
      <c r="N36" s="397"/>
      <c r="O36" s="397"/>
      <c r="P36" s="397"/>
      <c r="Q36" s="306" t="s">
        <v>69</v>
      </c>
      <c r="R36" s="398"/>
      <c r="S36" s="398"/>
      <c r="T36" s="398"/>
      <c r="U36" s="398"/>
      <c r="V36" s="398"/>
      <c r="W36" s="398"/>
      <c r="X36" s="398"/>
      <c r="Y36" s="398"/>
      <c r="Z36" s="398"/>
      <c r="AA36" s="398"/>
      <c r="AB36" s="398"/>
      <c r="AC36" s="398"/>
      <c r="AD36" s="399"/>
      <c r="AG36" s="87"/>
      <c r="AH36" s="87"/>
      <c r="AI36" s="87"/>
      <c r="AJ36" s="87"/>
      <c r="AK36" s="87"/>
      <c r="AL36" s="87"/>
      <c r="AM36" s="87"/>
      <c r="AN36" s="87"/>
      <c r="AO36" s="87"/>
    </row>
    <row r="37" spans="1:41" ht="26.25" customHeight="1" x14ac:dyDescent="0.3">
      <c r="A37" s="309"/>
      <c r="B37" s="396"/>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310" t="s">
        <v>84</v>
      </c>
      <c r="R37" s="386"/>
      <c r="S37" s="386"/>
      <c r="T37" s="386"/>
      <c r="U37" s="386"/>
      <c r="V37" s="386"/>
      <c r="W37" s="386"/>
      <c r="X37" s="386"/>
      <c r="Y37" s="386"/>
      <c r="Z37" s="386"/>
      <c r="AA37" s="386"/>
      <c r="AB37" s="386"/>
      <c r="AC37" s="386"/>
      <c r="AD37" s="400"/>
      <c r="AG37" s="94"/>
      <c r="AH37" s="94"/>
      <c r="AI37" s="94"/>
      <c r="AJ37" s="94"/>
      <c r="AK37" s="94"/>
      <c r="AL37" s="94"/>
      <c r="AM37" s="94"/>
      <c r="AN37" s="94"/>
      <c r="AO37" s="94"/>
    </row>
    <row r="38" spans="1:41" ht="66" customHeight="1" x14ac:dyDescent="0.3">
      <c r="A38" s="533" t="s">
        <v>103</v>
      </c>
      <c r="B38" s="515">
        <v>0.06</v>
      </c>
      <c r="C38" s="90" t="s">
        <v>62</v>
      </c>
      <c r="D38" s="95">
        <v>0.05</v>
      </c>
      <c r="E38" s="95">
        <v>0.09</v>
      </c>
      <c r="F38" s="95">
        <v>0.09</v>
      </c>
      <c r="G38" s="95">
        <v>0.09</v>
      </c>
      <c r="H38" s="95">
        <v>0.09</v>
      </c>
      <c r="I38" s="95">
        <v>0.09</v>
      </c>
      <c r="J38" s="95">
        <v>0.09</v>
      </c>
      <c r="K38" s="95">
        <v>0.09</v>
      </c>
      <c r="L38" s="95">
        <v>0.09</v>
      </c>
      <c r="M38" s="95">
        <v>0.09</v>
      </c>
      <c r="N38" s="95">
        <v>0.09</v>
      </c>
      <c r="O38" s="95">
        <v>0.05</v>
      </c>
      <c r="P38" s="96">
        <f t="shared" ref="P38:P45" si="0">SUM(D38:O38)</f>
        <v>0.99999999999999989</v>
      </c>
      <c r="Q38" s="524" t="s">
        <v>523</v>
      </c>
      <c r="R38" s="525"/>
      <c r="S38" s="525"/>
      <c r="T38" s="525"/>
      <c r="U38" s="525"/>
      <c r="V38" s="525"/>
      <c r="W38" s="525"/>
      <c r="X38" s="525"/>
      <c r="Y38" s="525"/>
      <c r="Z38" s="525"/>
      <c r="AA38" s="525"/>
      <c r="AB38" s="525"/>
      <c r="AC38" s="525"/>
      <c r="AD38" s="526"/>
      <c r="AE38" s="97"/>
      <c r="AF38" s="50">
        <f>LEN(Q38)</f>
        <v>1993</v>
      </c>
      <c r="AG38" s="98"/>
      <c r="AH38" s="98"/>
      <c r="AI38" s="98"/>
      <c r="AJ38" s="98"/>
      <c r="AK38" s="98"/>
      <c r="AL38" s="98"/>
      <c r="AM38" s="98"/>
      <c r="AN38" s="98"/>
      <c r="AO38" s="98"/>
    </row>
    <row r="39" spans="1:41" ht="70.5" customHeight="1" x14ac:dyDescent="0.3">
      <c r="A39" s="523"/>
      <c r="B39" s="516"/>
      <c r="C39" s="99" t="s">
        <v>65</v>
      </c>
      <c r="D39" s="100">
        <v>0.05</v>
      </c>
      <c r="E39" s="100">
        <v>0.09</v>
      </c>
      <c r="F39" s="100">
        <v>0.09</v>
      </c>
      <c r="G39" s="100">
        <v>0.09</v>
      </c>
      <c r="H39" s="100">
        <v>0.09</v>
      </c>
      <c r="I39" s="100">
        <v>0.09</v>
      </c>
      <c r="J39" s="100">
        <v>0.09</v>
      </c>
      <c r="K39" s="100">
        <v>0.09</v>
      </c>
      <c r="L39" s="100">
        <v>0.09</v>
      </c>
      <c r="M39" s="100">
        <v>0.09</v>
      </c>
      <c r="N39" s="100"/>
      <c r="O39" s="100"/>
      <c r="P39" s="101">
        <f t="shared" si="0"/>
        <v>0.85999999999999988</v>
      </c>
      <c r="Q39" s="527"/>
      <c r="R39" s="528"/>
      <c r="S39" s="528"/>
      <c r="T39" s="528"/>
      <c r="U39" s="528"/>
      <c r="V39" s="528"/>
      <c r="W39" s="528"/>
      <c r="X39" s="528"/>
      <c r="Y39" s="528"/>
      <c r="Z39" s="528"/>
      <c r="AA39" s="528"/>
      <c r="AB39" s="528"/>
      <c r="AC39" s="528"/>
      <c r="AD39" s="529"/>
      <c r="AE39" s="97"/>
    </row>
    <row r="40" spans="1:41" ht="69" customHeight="1" x14ac:dyDescent="0.3">
      <c r="A40" s="523" t="s">
        <v>104</v>
      </c>
      <c r="B40" s="515">
        <v>0.06</v>
      </c>
      <c r="C40" s="102" t="s">
        <v>62</v>
      </c>
      <c r="D40" s="103">
        <v>0.05</v>
      </c>
      <c r="E40" s="103">
        <v>0.11</v>
      </c>
      <c r="F40" s="103">
        <v>0.11</v>
      </c>
      <c r="G40" s="103">
        <v>0.11</v>
      </c>
      <c r="H40" s="103">
        <v>0.11</v>
      </c>
      <c r="I40" s="103">
        <v>0.11</v>
      </c>
      <c r="J40" s="103">
        <v>0.1</v>
      </c>
      <c r="K40" s="103">
        <v>0.06</v>
      </c>
      <c r="L40" s="103">
        <v>0.06</v>
      </c>
      <c r="M40" s="103">
        <v>0.06</v>
      </c>
      <c r="N40" s="103">
        <v>0.06</v>
      </c>
      <c r="O40" s="103">
        <v>0.06</v>
      </c>
      <c r="P40" s="101">
        <f t="shared" si="0"/>
        <v>1.0000000000000002</v>
      </c>
      <c r="Q40" s="524" t="s">
        <v>522</v>
      </c>
      <c r="R40" s="525"/>
      <c r="S40" s="525"/>
      <c r="T40" s="525"/>
      <c r="U40" s="525"/>
      <c r="V40" s="525"/>
      <c r="W40" s="525"/>
      <c r="X40" s="525"/>
      <c r="Y40" s="525"/>
      <c r="Z40" s="525"/>
      <c r="AA40" s="525"/>
      <c r="AB40" s="525"/>
      <c r="AC40" s="525"/>
      <c r="AD40" s="526"/>
      <c r="AE40" s="97"/>
      <c r="AF40" s="50">
        <f>LEN(Q40)</f>
        <v>1686</v>
      </c>
    </row>
    <row r="41" spans="1:41" ht="64.5" customHeight="1" x14ac:dyDescent="0.3">
      <c r="A41" s="523"/>
      <c r="B41" s="516"/>
      <c r="C41" s="99" t="s">
        <v>65</v>
      </c>
      <c r="D41" s="100">
        <v>0.05</v>
      </c>
      <c r="E41" s="100">
        <v>0.11</v>
      </c>
      <c r="F41" s="100">
        <v>0.11</v>
      </c>
      <c r="G41" s="100">
        <v>0.11</v>
      </c>
      <c r="H41" s="100">
        <v>0.11</v>
      </c>
      <c r="I41" s="100">
        <v>0.11</v>
      </c>
      <c r="J41" s="100">
        <v>0.1</v>
      </c>
      <c r="K41" s="100">
        <v>0.06</v>
      </c>
      <c r="L41" s="100">
        <v>0.06</v>
      </c>
      <c r="M41" s="104">
        <v>0.06</v>
      </c>
      <c r="N41" s="104"/>
      <c r="O41" s="104"/>
      <c r="P41" s="101">
        <f t="shared" si="0"/>
        <v>0.88000000000000012</v>
      </c>
      <c r="Q41" s="527"/>
      <c r="R41" s="528"/>
      <c r="S41" s="528"/>
      <c r="T41" s="528"/>
      <c r="U41" s="528"/>
      <c r="V41" s="528"/>
      <c r="W41" s="528"/>
      <c r="X41" s="528"/>
      <c r="Y41" s="528"/>
      <c r="Z41" s="528"/>
      <c r="AA41" s="528"/>
      <c r="AB41" s="528"/>
      <c r="AC41" s="528"/>
      <c r="AD41" s="529"/>
      <c r="AE41" s="97"/>
    </row>
    <row r="42" spans="1:41" ht="74.25" customHeight="1" x14ac:dyDescent="0.3">
      <c r="A42" s="493" t="s">
        <v>105</v>
      </c>
      <c r="B42" s="515">
        <v>0.04</v>
      </c>
      <c r="C42" s="102" t="s">
        <v>62</v>
      </c>
      <c r="D42" s="103">
        <v>0.02</v>
      </c>
      <c r="E42" s="103">
        <v>0.05</v>
      </c>
      <c r="F42" s="103">
        <v>0.1</v>
      </c>
      <c r="G42" s="103">
        <v>0.1</v>
      </c>
      <c r="H42" s="103">
        <v>0.1</v>
      </c>
      <c r="I42" s="103">
        <v>0.1</v>
      </c>
      <c r="J42" s="103">
        <v>0.1</v>
      </c>
      <c r="K42" s="103">
        <v>0.1</v>
      </c>
      <c r="L42" s="103">
        <v>0.1</v>
      </c>
      <c r="M42" s="103">
        <v>0.1</v>
      </c>
      <c r="N42" s="103">
        <v>0.1</v>
      </c>
      <c r="O42" s="103">
        <v>0.03</v>
      </c>
      <c r="P42" s="101">
        <f t="shared" si="0"/>
        <v>0.99999999999999989</v>
      </c>
      <c r="Q42" s="517" t="s">
        <v>521</v>
      </c>
      <c r="R42" s="518"/>
      <c r="S42" s="518"/>
      <c r="T42" s="518"/>
      <c r="U42" s="518"/>
      <c r="V42" s="518"/>
      <c r="W42" s="518"/>
      <c r="X42" s="518"/>
      <c r="Y42" s="518"/>
      <c r="Z42" s="518"/>
      <c r="AA42" s="518"/>
      <c r="AB42" s="518"/>
      <c r="AC42" s="518"/>
      <c r="AD42" s="519"/>
      <c r="AE42" s="97"/>
      <c r="AF42" s="50">
        <f>LEN(Q42)</f>
        <v>1989</v>
      </c>
    </row>
    <row r="43" spans="1:41" ht="76.5" customHeight="1" x14ac:dyDescent="0.3">
      <c r="A43" s="462"/>
      <c r="B43" s="516"/>
      <c r="C43" s="99" t="s">
        <v>65</v>
      </c>
      <c r="D43" s="100">
        <v>0.02</v>
      </c>
      <c r="E43" s="100">
        <v>0.05</v>
      </c>
      <c r="F43" s="100">
        <v>0.1</v>
      </c>
      <c r="G43" s="100">
        <v>0.1</v>
      </c>
      <c r="H43" s="100">
        <v>0.1</v>
      </c>
      <c r="I43" s="100">
        <v>0.1</v>
      </c>
      <c r="J43" s="100">
        <v>0.1</v>
      </c>
      <c r="K43" s="100">
        <v>0.1</v>
      </c>
      <c r="L43" s="100">
        <v>0.1</v>
      </c>
      <c r="M43" s="104">
        <v>0.1</v>
      </c>
      <c r="N43" s="104"/>
      <c r="O43" s="104"/>
      <c r="P43" s="101">
        <f t="shared" si="0"/>
        <v>0.86999999999999988</v>
      </c>
      <c r="Q43" s="530"/>
      <c r="R43" s="531"/>
      <c r="S43" s="531"/>
      <c r="T43" s="531"/>
      <c r="U43" s="531"/>
      <c r="V43" s="531"/>
      <c r="W43" s="531"/>
      <c r="X43" s="531"/>
      <c r="Y43" s="531"/>
      <c r="Z43" s="531"/>
      <c r="AA43" s="531"/>
      <c r="AB43" s="531"/>
      <c r="AC43" s="531"/>
      <c r="AD43" s="532"/>
      <c r="AE43" s="97"/>
    </row>
    <row r="44" spans="1:41" ht="87" customHeight="1" x14ac:dyDescent="0.3">
      <c r="A44" s="513" t="s">
        <v>106</v>
      </c>
      <c r="B44" s="515">
        <v>0.04</v>
      </c>
      <c r="C44" s="102" t="s">
        <v>62</v>
      </c>
      <c r="D44" s="103">
        <v>0</v>
      </c>
      <c r="E44" s="103">
        <v>0.1</v>
      </c>
      <c r="F44" s="103">
        <v>0.1</v>
      </c>
      <c r="G44" s="103">
        <v>0.1</v>
      </c>
      <c r="H44" s="103">
        <v>0.1</v>
      </c>
      <c r="I44" s="103">
        <v>0.1</v>
      </c>
      <c r="J44" s="103">
        <v>0.1</v>
      </c>
      <c r="K44" s="103">
        <v>0</v>
      </c>
      <c r="L44" s="103">
        <v>0.1</v>
      </c>
      <c r="M44" s="103">
        <v>0.1</v>
      </c>
      <c r="N44" s="103">
        <v>0.1</v>
      </c>
      <c r="O44" s="103">
        <v>0.1</v>
      </c>
      <c r="P44" s="101">
        <f t="shared" si="0"/>
        <v>0.99999999999999989</v>
      </c>
      <c r="Q44" s="517" t="s">
        <v>520</v>
      </c>
      <c r="R44" s="518"/>
      <c r="S44" s="518"/>
      <c r="T44" s="518"/>
      <c r="U44" s="518"/>
      <c r="V44" s="518"/>
      <c r="W44" s="518"/>
      <c r="X44" s="518"/>
      <c r="Y44" s="518"/>
      <c r="Z44" s="518"/>
      <c r="AA44" s="518"/>
      <c r="AB44" s="518"/>
      <c r="AC44" s="518"/>
      <c r="AD44" s="519"/>
      <c r="AE44" s="97"/>
      <c r="AF44" s="50">
        <f>LEN(Q44)</f>
        <v>1814</v>
      </c>
    </row>
    <row r="45" spans="1:41" ht="81.75" customHeight="1" x14ac:dyDescent="0.3">
      <c r="A45" s="514"/>
      <c r="B45" s="516"/>
      <c r="C45" s="91" t="s">
        <v>65</v>
      </c>
      <c r="D45" s="105">
        <v>0</v>
      </c>
      <c r="E45" s="105">
        <v>0.1</v>
      </c>
      <c r="F45" s="105">
        <v>0.1</v>
      </c>
      <c r="G45" s="105">
        <v>0.1</v>
      </c>
      <c r="H45" s="105">
        <v>0.1</v>
      </c>
      <c r="I45" s="105">
        <v>0.1</v>
      </c>
      <c r="J45" s="105">
        <v>0.1</v>
      </c>
      <c r="K45" s="105">
        <v>0</v>
      </c>
      <c r="L45" s="105">
        <v>0.1</v>
      </c>
      <c r="M45" s="106">
        <v>0.1</v>
      </c>
      <c r="N45" s="106"/>
      <c r="O45" s="106"/>
      <c r="P45" s="107">
        <f t="shared" si="0"/>
        <v>0.79999999999999993</v>
      </c>
      <c r="Q45" s="520"/>
      <c r="R45" s="521"/>
      <c r="S45" s="521"/>
      <c r="T45" s="521"/>
      <c r="U45" s="521"/>
      <c r="V45" s="521"/>
      <c r="W45" s="521"/>
      <c r="X45" s="521"/>
      <c r="Y45" s="521"/>
      <c r="Z45" s="521"/>
      <c r="AA45" s="521"/>
      <c r="AB45" s="521"/>
      <c r="AC45" s="521"/>
      <c r="AD45" s="522"/>
      <c r="AE45" s="97"/>
    </row>
    <row r="46" spans="1:41" x14ac:dyDescent="0.3">
      <c r="A46" s="50" t="s">
        <v>92</v>
      </c>
    </row>
  </sheetData>
  <mergeCells count="80">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4:A45"/>
    <mergeCell ref="B44:B45"/>
    <mergeCell ref="Q44:AD45"/>
    <mergeCell ref="A40:A41"/>
    <mergeCell ref="B40:B41"/>
    <mergeCell ref="Q40:AD41"/>
    <mergeCell ref="A42:A43"/>
    <mergeCell ref="B42:B43"/>
    <mergeCell ref="Q42:AD43"/>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W34" xr:uid="{00000000-0002-0000-0200-000002000000}">
      <formula1>2000</formula1>
    </dataValidation>
  </dataValidations>
  <pageMargins left="0.25" right="0.25" top="0.75" bottom="0.75" header="0.3" footer="0.3"/>
  <pageSetup scale="27"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6640625" defaultRowHeight="14.4" x14ac:dyDescent="0.3"/>
  <cols>
    <col min="1" max="1" width="38.44140625" style="50" customWidth="1"/>
    <col min="2" max="2" width="15.44140625" style="50" customWidth="1"/>
    <col min="3" max="3" width="16.33203125" style="50" customWidth="1"/>
    <col min="4" max="6" width="7" style="50" customWidth="1"/>
    <col min="7" max="15" width="7.6640625" style="50" customWidth="1"/>
    <col min="16" max="16" width="13.33203125" style="50" customWidth="1"/>
    <col min="17" max="17" width="10.6640625" style="50"/>
    <col min="18" max="18" width="7.44140625" style="50" customWidth="1"/>
    <col min="19" max="20" width="10.6640625" style="50"/>
    <col min="21" max="21" width="13" style="50" customWidth="1"/>
    <col min="22" max="22" width="7.6640625" style="50" customWidth="1"/>
    <col min="23" max="28" width="12.33203125" style="50" customWidth="1"/>
    <col min="29" max="29" width="6.33203125" style="50" bestFit="1" customWidth="1"/>
    <col min="30" max="30" width="22.6640625" style="50" customWidth="1"/>
    <col min="31" max="31" width="18.44140625" style="50" bestFit="1" customWidth="1"/>
    <col min="32" max="32" width="8.44140625" style="50" customWidth="1"/>
    <col min="33" max="33" width="18.44140625" style="50" bestFit="1" customWidth="1"/>
    <col min="34" max="34" width="5.6640625" style="50" customWidth="1"/>
    <col min="35" max="35" width="18.44140625" style="50" bestFit="1" customWidth="1"/>
    <col min="36" max="36" width="4.6640625" style="50" customWidth="1"/>
    <col min="37" max="37" width="23" style="50" bestFit="1" customWidth="1"/>
    <col min="38" max="38" width="10.6640625" style="50"/>
    <col min="39" max="39" width="18.44140625" style="50" bestFit="1" customWidth="1"/>
    <col min="40" max="40" width="16.109375" style="50" customWidth="1"/>
    <col min="41" max="16384" width="10.6640625" style="50"/>
  </cols>
  <sheetData>
    <row r="1" spans="1:28" ht="32.25" customHeight="1" x14ac:dyDescent="0.3">
      <c r="A1" s="320"/>
      <c r="B1" s="323" t="s">
        <v>0</v>
      </c>
      <c r="C1" s="324"/>
      <c r="D1" s="324"/>
      <c r="E1" s="324"/>
      <c r="F1" s="324"/>
      <c r="G1" s="324"/>
      <c r="H1" s="324"/>
      <c r="I1" s="324"/>
      <c r="J1" s="324"/>
      <c r="K1" s="324"/>
      <c r="L1" s="324"/>
      <c r="M1" s="324"/>
      <c r="N1" s="324"/>
      <c r="O1" s="324"/>
      <c r="P1" s="324"/>
      <c r="Q1" s="324"/>
      <c r="R1" s="324"/>
      <c r="S1" s="324"/>
      <c r="T1" s="324"/>
      <c r="U1" s="324"/>
      <c r="V1" s="324"/>
      <c r="W1" s="324"/>
      <c r="X1" s="324"/>
      <c r="Y1" s="325"/>
      <c r="Z1" s="326" t="s">
        <v>1</v>
      </c>
      <c r="AA1" s="327"/>
      <c r="AB1" s="328"/>
    </row>
    <row r="2" spans="1:28" ht="30.75" customHeight="1" x14ac:dyDescent="0.3">
      <c r="A2" s="321"/>
      <c r="B2" s="329" t="s">
        <v>2</v>
      </c>
      <c r="C2" s="330"/>
      <c r="D2" s="330"/>
      <c r="E2" s="330"/>
      <c r="F2" s="330"/>
      <c r="G2" s="330"/>
      <c r="H2" s="330"/>
      <c r="I2" s="330"/>
      <c r="J2" s="330"/>
      <c r="K2" s="330"/>
      <c r="L2" s="330"/>
      <c r="M2" s="330"/>
      <c r="N2" s="330"/>
      <c r="O2" s="330"/>
      <c r="P2" s="330"/>
      <c r="Q2" s="330"/>
      <c r="R2" s="330"/>
      <c r="S2" s="330"/>
      <c r="T2" s="330"/>
      <c r="U2" s="330"/>
      <c r="V2" s="330"/>
      <c r="W2" s="330"/>
      <c r="X2" s="330"/>
      <c r="Y2" s="331"/>
      <c r="Z2" s="565" t="s">
        <v>107</v>
      </c>
      <c r="AA2" s="566"/>
      <c r="AB2" s="567"/>
    </row>
    <row r="3" spans="1:28" ht="24" customHeight="1" x14ac:dyDescent="0.3">
      <c r="A3" s="321"/>
      <c r="B3" s="273" t="s">
        <v>4</v>
      </c>
      <c r="C3" s="274"/>
      <c r="D3" s="274"/>
      <c r="E3" s="274"/>
      <c r="F3" s="274"/>
      <c r="G3" s="274"/>
      <c r="H3" s="274"/>
      <c r="I3" s="274"/>
      <c r="J3" s="274"/>
      <c r="K3" s="274"/>
      <c r="L3" s="274"/>
      <c r="M3" s="274"/>
      <c r="N3" s="274"/>
      <c r="O3" s="274"/>
      <c r="P3" s="274"/>
      <c r="Q3" s="274"/>
      <c r="R3" s="274"/>
      <c r="S3" s="274"/>
      <c r="T3" s="274"/>
      <c r="U3" s="274"/>
      <c r="V3" s="274"/>
      <c r="W3" s="274"/>
      <c r="X3" s="274"/>
      <c r="Y3" s="275"/>
      <c r="Z3" s="565" t="s">
        <v>108</v>
      </c>
      <c r="AA3" s="566"/>
      <c r="AB3" s="567"/>
    </row>
    <row r="4" spans="1:28" ht="15.75" customHeight="1" thickBot="1" x14ac:dyDescent="0.35">
      <c r="A4" s="322"/>
      <c r="B4" s="276"/>
      <c r="C4" s="277"/>
      <c r="D4" s="277"/>
      <c r="E4" s="277"/>
      <c r="F4" s="277"/>
      <c r="G4" s="277"/>
      <c r="H4" s="277"/>
      <c r="I4" s="277"/>
      <c r="J4" s="277"/>
      <c r="K4" s="277"/>
      <c r="L4" s="277"/>
      <c r="M4" s="277"/>
      <c r="N4" s="277"/>
      <c r="O4" s="277"/>
      <c r="P4" s="277"/>
      <c r="Q4" s="277"/>
      <c r="R4" s="277"/>
      <c r="S4" s="277"/>
      <c r="T4" s="277"/>
      <c r="U4" s="277"/>
      <c r="V4" s="277"/>
      <c r="W4" s="277"/>
      <c r="X4" s="277"/>
      <c r="Y4" s="278"/>
      <c r="Z4" s="335" t="s">
        <v>6</v>
      </c>
      <c r="AA4" s="336"/>
      <c r="AB4" s="337"/>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282" t="s">
        <v>15</v>
      </c>
      <c r="B7" s="283"/>
      <c r="C7" s="270"/>
      <c r="D7" s="271"/>
      <c r="E7" s="271"/>
      <c r="F7" s="271"/>
      <c r="G7" s="271"/>
      <c r="H7" s="271"/>
      <c r="I7" s="271"/>
      <c r="J7" s="271"/>
      <c r="K7" s="272"/>
      <c r="L7" s="62"/>
      <c r="M7" s="63"/>
      <c r="N7" s="63"/>
      <c r="O7" s="63"/>
      <c r="P7" s="63"/>
      <c r="Q7" s="64"/>
      <c r="R7" s="568" t="s">
        <v>9</v>
      </c>
      <c r="S7" s="569"/>
      <c r="T7" s="570"/>
      <c r="U7" s="605" t="s">
        <v>109</v>
      </c>
      <c r="V7" s="345"/>
      <c r="W7" s="568" t="s">
        <v>10</v>
      </c>
      <c r="X7" s="570"/>
      <c r="Y7" s="360" t="s">
        <v>11</v>
      </c>
      <c r="Z7" s="361"/>
      <c r="AA7" s="350"/>
      <c r="AB7" s="351"/>
    </row>
    <row r="8" spans="1:28" ht="15" customHeight="1" x14ac:dyDescent="0.3">
      <c r="A8" s="284"/>
      <c r="B8" s="285"/>
      <c r="C8" s="273"/>
      <c r="D8" s="274"/>
      <c r="E8" s="274"/>
      <c r="F8" s="274"/>
      <c r="G8" s="274"/>
      <c r="H8" s="274"/>
      <c r="I8" s="274"/>
      <c r="J8" s="274"/>
      <c r="K8" s="275"/>
      <c r="L8" s="62"/>
      <c r="M8" s="63"/>
      <c r="N8" s="63"/>
      <c r="O8" s="63"/>
      <c r="P8" s="63"/>
      <c r="Q8" s="64"/>
      <c r="R8" s="299"/>
      <c r="S8" s="300"/>
      <c r="T8" s="301"/>
      <c r="U8" s="346"/>
      <c r="V8" s="347"/>
      <c r="W8" s="299"/>
      <c r="X8" s="301"/>
      <c r="Y8" s="352" t="s">
        <v>12</v>
      </c>
      <c r="Z8" s="353"/>
      <c r="AA8" s="354"/>
      <c r="AB8" s="355"/>
    </row>
    <row r="9" spans="1:28" ht="15" customHeight="1" thickBot="1" x14ac:dyDescent="0.35">
      <c r="A9" s="286"/>
      <c r="B9" s="287"/>
      <c r="C9" s="276"/>
      <c r="D9" s="277"/>
      <c r="E9" s="277"/>
      <c r="F9" s="277"/>
      <c r="G9" s="277"/>
      <c r="H9" s="277"/>
      <c r="I9" s="277"/>
      <c r="J9" s="277"/>
      <c r="K9" s="278"/>
      <c r="L9" s="62"/>
      <c r="M9" s="63"/>
      <c r="N9" s="63"/>
      <c r="O9" s="63"/>
      <c r="P9" s="63"/>
      <c r="Q9" s="64"/>
      <c r="R9" s="302"/>
      <c r="S9" s="303"/>
      <c r="T9" s="304"/>
      <c r="U9" s="348"/>
      <c r="V9" s="349"/>
      <c r="W9" s="302"/>
      <c r="X9" s="304"/>
      <c r="Y9" s="356" t="s">
        <v>13</v>
      </c>
      <c r="Z9" s="357"/>
      <c r="AA9" s="358"/>
      <c r="AB9" s="359"/>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311" t="s">
        <v>17</v>
      </c>
      <c r="B11" s="312"/>
      <c r="C11" s="606"/>
      <c r="D11" s="607"/>
      <c r="E11" s="607"/>
      <c r="F11" s="607"/>
      <c r="G11" s="607"/>
      <c r="H11" s="607"/>
      <c r="I11" s="607"/>
      <c r="J11" s="607"/>
      <c r="K11" s="608"/>
      <c r="L11" s="72"/>
      <c r="M11" s="279" t="s">
        <v>19</v>
      </c>
      <c r="N11" s="280"/>
      <c r="O11" s="280"/>
      <c r="P11" s="280"/>
      <c r="Q11" s="281"/>
      <c r="R11" s="371"/>
      <c r="S11" s="372"/>
      <c r="T11" s="372"/>
      <c r="U11" s="372"/>
      <c r="V11" s="373"/>
      <c r="W11" s="279" t="s">
        <v>21</v>
      </c>
      <c r="X11" s="281"/>
      <c r="Y11" s="313"/>
      <c r="Z11" s="314"/>
      <c r="AA11" s="314"/>
      <c r="AB11" s="315"/>
    </row>
    <row r="12" spans="1:28" ht="9" customHeight="1" thickBot="1" x14ac:dyDescent="0.35">
      <c r="A12" s="59"/>
      <c r="B12" s="54"/>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73"/>
      <c r="AB12" s="74"/>
    </row>
    <row r="13" spans="1:28" s="76" customFormat="1" ht="37.5" customHeight="1" thickBot="1" x14ac:dyDescent="0.35">
      <c r="A13" s="311" t="s">
        <v>23</v>
      </c>
      <c r="B13" s="312"/>
      <c r="C13" s="317"/>
      <c r="D13" s="318"/>
      <c r="E13" s="318"/>
      <c r="F13" s="318"/>
      <c r="G13" s="318"/>
      <c r="H13" s="318"/>
      <c r="I13" s="318"/>
      <c r="J13" s="318"/>
      <c r="K13" s="318"/>
      <c r="L13" s="318"/>
      <c r="M13" s="318"/>
      <c r="N13" s="318"/>
      <c r="O13" s="318"/>
      <c r="P13" s="318"/>
      <c r="Q13" s="319"/>
      <c r="R13" s="54"/>
      <c r="S13" s="573" t="s">
        <v>110</v>
      </c>
      <c r="T13" s="573"/>
      <c r="U13" s="75"/>
      <c r="V13" s="572" t="s">
        <v>26</v>
      </c>
      <c r="W13" s="573"/>
      <c r="X13" s="573"/>
      <c r="Y13" s="573"/>
      <c r="Z13" s="54"/>
      <c r="AA13" s="307"/>
      <c r="AB13" s="308"/>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282" t="s">
        <v>7</v>
      </c>
      <c r="B15" s="283"/>
      <c r="C15" s="585" t="s">
        <v>111</v>
      </c>
      <c r="D15" s="80"/>
      <c r="E15" s="80"/>
      <c r="F15" s="80"/>
      <c r="G15" s="80"/>
      <c r="H15" s="80"/>
      <c r="I15" s="80"/>
      <c r="J15" s="70"/>
      <c r="K15" s="81"/>
      <c r="L15" s="70"/>
      <c r="M15" s="60"/>
      <c r="N15" s="60"/>
      <c r="O15" s="60"/>
      <c r="P15" s="60"/>
      <c r="Q15" s="574" t="s">
        <v>27</v>
      </c>
      <c r="R15" s="575"/>
      <c r="S15" s="575"/>
      <c r="T15" s="575"/>
      <c r="U15" s="575"/>
      <c r="V15" s="575"/>
      <c r="W15" s="575"/>
      <c r="X15" s="575"/>
      <c r="Y15" s="575"/>
      <c r="Z15" s="575"/>
      <c r="AA15" s="575"/>
      <c r="AB15" s="576"/>
    </row>
    <row r="16" spans="1:28" ht="35.25" customHeight="1" thickBot="1" x14ac:dyDescent="0.35">
      <c r="A16" s="286"/>
      <c r="B16" s="287"/>
      <c r="C16" s="586"/>
      <c r="D16" s="80"/>
      <c r="E16" s="80"/>
      <c r="F16" s="80"/>
      <c r="G16" s="80"/>
      <c r="H16" s="80"/>
      <c r="I16" s="80"/>
      <c r="J16" s="70"/>
      <c r="K16" s="70"/>
      <c r="L16" s="70"/>
      <c r="M16" s="60"/>
      <c r="N16" s="60"/>
      <c r="O16" s="60"/>
      <c r="P16" s="60"/>
      <c r="Q16" s="600" t="s">
        <v>112</v>
      </c>
      <c r="R16" s="601"/>
      <c r="S16" s="601"/>
      <c r="T16" s="601"/>
      <c r="U16" s="601"/>
      <c r="V16" s="602"/>
      <c r="W16" s="603" t="s">
        <v>113</v>
      </c>
      <c r="X16" s="601"/>
      <c r="Y16" s="601"/>
      <c r="Z16" s="601"/>
      <c r="AA16" s="601"/>
      <c r="AB16" s="604"/>
    </row>
    <row r="17" spans="1:39" ht="27" customHeight="1" x14ac:dyDescent="0.3">
      <c r="A17" s="82"/>
      <c r="B17" s="60"/>
      <c r="C17" s="60"/>
      <c r="D17" s="80"/>
      <c r="E17" s="80"/>
      <c r="F17" s="80"/>
      <c r="G17" s="80"/>
      <c r="H17" s="80"/>
      <c r="I17" s="80"/>
      <c r="J17" s="80"/>
      <c r="K17" s="80"/>
      <c r="L17" s="80"/>
      <c r="M17" s="60"/>
      <c r="N17" s="60"/>
      <c r="O17" s="60"/>
      <c r="P17" s="60"/>
      <c r="Q17" s="612" t="s">
        <v>114</v>
      </c>
      <c r="R17" s="613"/>
      <c r="S17" s="560"/>
      <c r="T17" s="561" t="s">
        <v>115</v>
      </c>
      <c r="U17" s="598"/>
      <c r="V17" s="599"/>
      <c r="W17" s="559" t="s">
        <v>114</v>
      </c>
      <c r="X17" s="560"/>
      <c r="Y17" s="559" t="s">
        <v>116</v>
      </c>
      <c r="Z17" s="560"/>
      <c r="AA17" s="561" t="s">
        <v>117</v>
      </c>
      <c r="AB17" s="562"/>
      <c r="AC17" s="83"/>
      <c r="AD17" s="83"/>
    </row>
    <row r="18" spans="1:39" ht="27" customHeight="1" x14ac:dyDescent="0.3">
      <c r="A18" s="82"/>
      <c r="B18" s="60"/>
      <c r="C18" s="60"/>
      <c r="D18" s="80"/>
      <c r="E18" s="80"/>
      <c r="F18" s="80"/>
      <c r="G18" s="80"/>
      <c r="H18" s="80"/>
      <c r="I18" s="80"/>
      <c r="J18" s="80"/>
      <c r="K18" s="80"/>
      <c r="L18" s="80"/>
      <c r="M18" s="60"/>
      <c r="N18" s="60"/>
      <c r="O18" s="60"/>
      <c r="P18" s="60"/>
      <c r="Q18" s="158"/>
      <c r="R18" s="159"/>
      <c r="S18" s="160"/>
      <c r="T18" s="561"/>
      <c r="U18" s="598"/>
      <c r="V18" s="599"/>
      <c r="W18" s="136"/>
      <c r="X18" s="137"/>
      <c r="Y18" s="136"/>
      <c r="Z18" s="137"/>
      <c r="AA18" s="138"/>
      <c r="AB18" s="139"/>
      <c r="AC18" s="83"/>
      <c r="AD18" s="83"/>
    </row>
    <row r="19" spans="1:39" ht="18" customHeight="1" thickBot="1" x14ac:dyDescent="0.35">
      <c r="A19" s="59"/>
      <c r="B19" s="54"/>
      <c r="C19" s="80"/>
      <c r="D19" s="80"/>
      <c r="E19" s="80"/>
      <c r="F19" s="80"/>
      <c r="G19" s="84"/>
      <c r="H19" s="84"/>
      <c r="I19" s="84"/>
      <c r="J19" s="84"/>
      <c r="K19" s="84"/>
      <c r="L19" s="84"/>
      <c r="M19" s="80"/>
      <c r="N19" s="80"/>
      <c r="O19" s="80"/>
      <c r="P19" s="80"/>
      <c r="Q19" s="609"/>
      <c r="R19" s="610"/>
      <c r="S19" s="611"/>
      <c r="T19" s="616"/>
      <c r="U19" s="610"/>
      <c r="V19" s="611"/>
      <c r="W19" s="577"/>
      <c r="X19" s="578"/>
      <c r="Y19" s="563"/>
      <c r="Z19" s="564"/>
      <c r="AA19" s="614"/>
      <c r="AB19" s="615"/>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376" t="s">
        <v>47</v>
      </c>
      <c r="B21" s="377"/>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9"/>
    </row>
    <row r="22" spans="1:39" ht="15" customHeight="1" x14ac:dyDescent="0.3">
      <c r="A22" s="382" t="s">
        <v>48</v>
      </c>
      <c r="B22" s="384" t="s">
        <v>49</v>
      </c>
      <c r="C22" s="385"/>
      <c r="D22" s="310" t="s">
        <v>118</v>
      </c>
      <c r="E22" s="386"/>
      <c r="F22" s="386"/>
      <c r="G22" s="386"/>
      <c r="H22" s="386"/>
      <c r="I22" s="386"/>
      <c r="J22" s="386"/>
      <c r="K22" s="386"/>
      <c r="L22" s="386"/>
      <c r="M22" s="386"/>
      <c r="N22" s="386"/>
      <c r="O22" s="387"/>
      <c r="P22" s="362" t="s">
        <v>41</v>
      </c>
      <c r="Q22" s="362" t="s">
        <v>51</v>
      </c>
      <c r="R22" s="362"/>
      <c r="S22" s="362"/>
      <c r="T22" s="362"/>
      <c r="U22" s="362"/>
      <c r="V22" s="362"/>
      <c r="W22" s="362"/>
      <c r="X22" s="362"/>
      <c r="Y22" s="362"/>
      <c r="Z22" s="362"/>
      <c r="AA22" s="362"/>
      <c r="AB22" s="364"/>
    </row>
    <row r="23" spans="1:39" ht="27" customHeight="1" x14ac:dyDescent="0.3">
      <c r="A23" s="383"/>
      <c r="B23" s="367"/>
      <c r="C23" s="369"/>
      <c r="D23" s="88" t="s">
        <v>30</v>
      </c>
      <c r="E23" s="88" t="s">
        <v>31</v>
      </c>
      <c r="F23" s="88" t="s">
        <v>32</v>
      </c>
      <c r="G23" s="88" t="s">
        <v>33</v>
      </c>
      <c r="H23" s="88" t="s">
        <v>34</v>
      </c>
      <c r="I23" s="88" t="s">
        <v>35</v>
      </c>
      <c r="J23" s="88" t="s">
        <v>36</v>
      </c>
      <c r="K23" s="88" t="s">
        <v>37</v>
      </c>
      <c r="L23" s="88" t="s">
        <v>38</v>
      </c>
      <c r="M23" s="88" t="s">
        <v>8</v>
      </c>
      <c r="N23" s="88" t="s">
        <v>39</v>
      </c>
      <c r="O23" s="88" t="s">
        <v>40</v>
      </c>
      <c r="P23" s="387"/>
      <c r="Q23" s="362"/>
      <c r="R23" s="362"/>
      <c r="S23" s="362"/>
      <c r="T23" s="362"/>
      <c r="U23" s="362"/>
      <c r="V23" s="362"/>
      <c r="W23" s="362"/>
      <c r="X23" s="362"/>
      <c r="Y23" s="362"/>
      <c r="Z23" s="362"/>
      <c r="AA23" s="362"/>
      <c r="AB23" s="364"/>
    </row>
    <row r="24" spans="1:39" ht="42" customHeight="1" thickBot="1" x14ac:dyDescent="0.35">
      <c r="A24" s="85"/>
      <c r="B24" s="388"/>
      <c r="C24" s="389"/>
      <c r="D24" s="89"/>
      <c r="E24" s="89"/>
      <c r="F24" s="89"/>
      <c r="G24" s="89"/>
      <c r="H24" s="89"/>
      <c r="I24" s="89"/>
      <c r="J24" s="89"/>
      <c r="K24" s="89"/>
      <c r="L24" s="89"/>
      <c r="M24" s="89"/>
      <c r="N24" s="89"/>
      <c r="O24" s="89"/>
      <c r="P24" s="86">
        <f>SUM(D24:O24)</f>
        <v>0</v>
      </c>
      <c r="Q24" s="551" t="s">
        <v>119</v>
      </c>
      <c r="R24" s="551"/>
      <c r="S24" s="551"/>
      <c r="T24" s="551"/>
      <c r="U24" s="551"/>
      <c r="V24" s="551"/>
      <c r="W24" s="551"/>
      <c r="X24" s="551"/>
      <c r="Y24" s="551"/>
      <c r="Z24" s="551"/>
      <c r="AA24" s="551"/>
      <c r="AB24" s="552"/>
    </row>
    <row r="25" spans="1:39" ht="22.5" customHeight="1" x14ac:dyDescent="0.3">
      <c r="A25" s="392" t="s">
        <v>54</v>
      </c>
      <c r="B25" s="393"/>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4"/>
    </row>
    <row r="26" spans="1:39" ht="23.25" customHeight="1" x14ac:dyDescent="0.3">
      <c r="A26" s="309" t="s">
        <v>55</v>
      </c>
      <c r="B26" s="362" t="s">
        <v>56</v>
      </c>
      <c r="C26" s="362" t="s">
        <v>49</v>
      </c>
      <c r="D26" s="362" t="s">
        <v>57</v>
      </c>
      <c r="E26" s="362"/>
      <c r="F26" s="362"/>
      <c r="G26" s="362"/>
      <c r="H26" s="362"/>
      <c r="I26" s="362"/>
      <c r="J26" s="362"/>
      <c r="K26" s="362"/>
      <c r="L26" s="362"/>
      <c r="M26" s="362"/>
      <c r="N26" s="362"/>
      <c r="O26" s="362"/>
      <c r="P26" s="362"/>
      <c r="Q26" s="362" t="s">
        <v>58</v>
      </c>
      <c r="R26" s="362"/>
      <c r="S26" s="362"/>
      <c r="T26" s="362"/>
      <c r="U26" s="362"/>
      <c r="V26" s="362"/>
      <c r="W26" s="362"/>
      <c r="X26" s="362"/>
      <c r="Y26" s="362"/>
      <c r="Z26" s="362"/>
      <c r="AA26" s="362"/>
      <c r="AB26" s="364"/>
      <c r="AE26" s="87"/>
      <c r="AF26" s="87"/>
      <c r="AG26" s="87"/>
      <c r="AH26" s="87"/>
      <c r="AI26" s="87"/>
      <c r="AJ26" s="87"/>
      <c r="AK26" s="87"/>
      <c r="AL26" s="87"/>
      <c r="AM26" s="87"/>
    </row>
    <row r="27" spans="1:39" ht="23.25" customHeight="1" x14ac:dyDescent="0.3">
      <c r="A27" s="309"/>
      <c r="B27" s="362"/>
      <c r="C27" s="363"/>
      <c r="D27" s="88" t="s">
        <v>30</v>
      </c>
      <c r="E27" s="88" t="s">
        <v>31</v>
      </c>
      <c r="F27" s="88" t="s">
        <v>32</v>
      </c>
      <c r="G27" s="88" t="s">
        <v>33</v>
      </c>
      <c r="H27" s="88" t="s">
        <v>34</v>
      </c>
      <c r="I27" s="88" t="s">
        <v>35</v>
      </c>
      <c r="J27" s="88" t="s">
        <v>36</v>
      </c>
      <c r="K27" s="88" t="s">
        <v>37</v>
      </c>
      <c r="L27" s="88" t="s">
        <v>38</v>
      </c>
      <c r="M27" s="88" t="s">
        <v>8</v>
      </c>
      <c r="N27" s="88" t="s">
        <v>39</v>
      </c>
      <c r="O27" s="88" t="s">
        <v>40</v>
      </c>
      <c r="P27" s="88" t="s">
        <v>41</v>
      </c>
      <c r="Q27" s="367" t="s">
        <v>59</v>
      </c>
      <c r="R27" s="368"/>
      <c r="S27" s="368"/>
      <c r="T27" s="369"/>
      <c r="U27" s="367" t="s">
        <v>60</v>
      </c>
      <c r="V27" s="368"/>
      <c r="W27" s="368"/>
      <c r="X27" s="369"/>
      <c r="Y27" s="367" t="s">
        <v>61</v>
      </c>
      <c r="Z27" s="368"/>
      <c r="AA27" s="368"/>
      <c r="AB27" s="370"/>
      <c r="AE27" s="87"/>
      <c r="AF27" s="87"/>
      <c r="AG27" s="87"/>
      <c r="AH27" s="87"/>
      <c r="AI27" s="87"/>
      <c r="AJ27" s="87"/>
      <c r="AK27" s="87"/>
      <c r="AL27" s="87"/>
      <c r="AM27" s="87"/>
    </row>
    <row r="28" spans="1:39" ht="33" customHeight="1" x14ac:dyDescent="0.3">
      <c r="A28" s="549"/>
      <c r="B28" s="426"/>
      <c r="C28" s="90" t="s">
        <v>62</v>
      </c>
      <c r="D28" s="89"/>
      <c r="E28" s="89"/>
      <c r="F28" s="89"/>
      <c r="G28" s="89"/>
      <c r="H28" s="89"/>
      <c r="I28" s="89"/>
      <c r="J28" s="89"/>
      <c r="K28" s="89"/>
      <c r="L28" s="89"/>
      <c r="M28" s="89"/>
      <c r="N28" s="89"/>
      <c r="O28" s="89"/>
      <c r="P28" s="156">
        <f>SUM(D28:O28)</f>
        <v>0</v>
      </c>
      <c r="Q28" s="553" t="s">
        <v>120</v>
      </c>
      <c r="R28" s="554"/>
      <c r="S28" s="554"/>
      <c r="T28" s="555"/>
      <c r="U28" s="553" t="s">
        <v>121</v>
      </c>
      <c r="V28" s="554"/>
      <c r="W28" s="554"/>
      <c r="X28" s="555"/>
      <c r="Y28" s="553" t="s">
        <v>122</v>
      </c>
      <c r="Z28" s="554"/>
      <c r="AA28" s="554"/>
      <c r="AB28" s="596"/>
      <c r="AE28" s="87"/>
      <c r="AF28" s="87"/>
      <c r="AG28" s="87"/>
      <c r="AH28" s="87"/>
      <c r="AI28" s="87"/>
      <c r="AJ28" s="87"/>
      <c r="AK28" s="87"/>
      <c r="AL28" s="87"/>
      <c r="AM28" s="87"/>
    </row>
    <row r="29" spans="1:39" ht="34.5" customHeight="1" thickBot="1" x14ac:dyDescent="0.35">
      <c r="A29" s="550"/>
      <c r="B29" s="406"/>
      <c r="C29" s="91" t="s">
        <v>65</v>
      </c>
      <c r="D29" s="92"/>
      <c r="E29" s="92"/>
      <c r="F29" s="92"/>
      <c r="G29" s="93"/>
      <c r="H29" s="93"/>
      <c r="I29" s="93"/>
      <c r="J29" s="93"/>
      <c r="K29" s="93"/>
      <c r="L29" s="93"/>
      <c r="M29" s="93"/>
      <c r="N29" s="93"/>
      <c r="O29" s="93"/>
      <c r="P29" s="157">
        <f>SUM(D29:O29)</f>
        <v>0</v>
      </c>
      <c r="Q29" s="556"/>
      <c r="R29" s="557"/>
      <c r="S29" s="557"/>
      <c r="T29" s="558"/>
      <c r="U29" s="556"/>
      <c r="V29" s="557"/>
      <c r="W29" s="557"/>
      <c r="X29" s="558"/>
      <c r="Y29" s="556"/>
      <c r="Z29" s="557"/>
      <c r="AA29" s="557"/>
      <c r="AB29" s="597"/>
      <c r="AC29" s="49"/>
      <c r="AE29" s="87"/>
      <c r="AF29" s="87"/>
      <c r="AG29" s="87"/>
      <c r="AH29" s="87"/>
      <c r="AI29" s="87"/>
      <c r="AJ29" s="87"/>
      <c r="AK29" s="87"/>
      <c r="AL29" s="87"/>
      <c r="AM29" s="87"/>
    </row>
    <row r="30" spans="1:39" ht="26.25" customHeight="1" x14ac:dyDescent="0.3">
      <c r="A30" s="305" t="s">
        <v>66</v>
      </c>
      <c r="B30" s="395" t="s">
        <v>67</v>
      </c>
      <c r="C30" s="397" t="s">
        <v>68</v>
      </c>
      <c r="D30" s="397"/>
      <c r="E30" s="397"/>
      <c r="F30" s="397"/>
      <c r="G30" s="397"/>
      <c r="H30" s="397"/>
      <c r="I30" s="397"/>
      <c r="J30" s="397"/>
      <c r="K30" s="397"/>
      <c r="L30" s="397"/>
      <c r="M30" s="397"/>
      <c r="N30" s="397"/>
      <c r="O30" s="397"/>
      <c r="P30" s="397"/>
      <c r="Q30" s="306" t="s">
        <v>69</v>
      </c>
      <c r="R30" s="398"/>
      <c r="S30" s="398"/>
      <c r="T30" s="398"/>
      <c r="U30" s="398"/>
      <c r="V30" s="398"/>
      <c r="W30" s="398"/>
      <c r="X30" s="398"/>
      <c r="Y30" s="398"/>
      <c r="Z30" s="398"/>
      <c r="AA30" s="398"/>
      <c r="AB30" s="399"/>
      <c r="AE30" s="87"/>
      <c r="AF30" s="87"/>
      <c r="AG30" s="87"/>
      <c r="AH30" s="87"/>
      <c r="AI30" s="87"/>
      <c r="AJ30" s="87"/>
      <c r="AK30" s="87"/>
      <c r="AL30" s="87"/>
      <c r="AM30" s="87"/>
    </row>
    <row r="31" spans="1:39" ht="26.25" customHeight="1" x14ac:dyDescent="0.3">
      <c r="A31" s="309"/>
      <c r="B31" s="396"/>
      <c r="C31" s="88" t="s">
        <v>70</v>
      </c>
      <c r="D31" s="88" t="s">
        <v>71</v>
      </c>
      <c r="E31" s="88" t="s">
        <v>72</v>
      </c>
      <c r="F31" s="88" t="s">
        <v>73</v>
      </c>
      <c r="G31" s="88" t="s">
        <v>74</v>
      </c>
      <c r="H31" s="88" t="s">
        <v>75</v>
      </c>
      <c r="I31" s="88" t="s">
        <v>76</v>
      </c>
      <c r="J31" s="88" t="s">
        <v>77</v>
      </c>
      <c r="K31" s="88" t="s">
        <v>78</v>
      </c>
      <c r="L31" s="88" t="s">
        <v>79</v>
      </c>
      <c r="M31" s="88" t="s">
        <v>80</v>
      </c>
      <c r="N31" s="88" t="s">
        <v>81</v>
      </c>
      <c r="O31" s="88" t="s">
        <v>82</v>
      </c>
      <c r="P31" s="88" t="s">
        <v>83</v>
      </c>
      <c r="Q31" s="310" t="s">
        <v>84</v>
      </c>
      <c r="R31" s="386"/>
      <c r="S31" s="386"/>
      <c r="T31" s="386"/>
      <c r="U31" s="386"/>
      <c r="V31" s="386"/>
      <c r="W31" s="386"/>
      <c r="X31" s="386"/>
      <c r="Y31" s="386"/>
      <c r="Z31" s="386"/>
      <c r="AA31" s="386"/>
      <c r="AB31" s="400"/>
      <c r="AE31" s="94"/>
      <c r="AF31" s="94"/>
      <c r="AG31" s="94"/>
      <c r="AH31" s="94"/>
      <c r="AI31" s="94"/>
      <c r="AJ31" s="94"/>
      <c r="AK31" s="94"/>
      <c r="AL31" s="94"/>
      <c r="AM31" s="94"/>
    </row>
    <row r="32" spans="1:39" ht="28.5" customHeight="1" x14ac:dyDescent="0.3">
      <c r="A32" s="533"/>
      <c r="B32" s="454"/>
      <c r="C32" s="90" t="s">
        <v>62</v>
      </c>
      <c r="D32" s="95"/>
      <c r="E32" s="95"/>
      <c r="F32" s="95"/>
      <c r="G32" s="95"/>
      <c r="H32" s="95"/>
      <c r="I32" s="95"/>
      <c r="J32" s="95"/>
      <c r="K32" s="95"/>
      <c r="L32" s="95"/>
      <c r="M32" s="95"/>
      <c r="N32" s="95"/>
      <c r="O32" s="95"/>
      <c r="P32" s="96">
        <f t="shared" ref="P32:P39" si="0">SUM(D32:O32)</f>
        <v>0</v>
      </c>
      <c r="Q32" s="579" t="s">
        <v>123</v>
      </c>
      <c r="R32" s="580"/>
      <c r="S32" s="580"/>
      <c r="T32" s="580"/>
      <c r="U32" s="580"/>
      <c r="V32" s="580"/>
      <c r="W32" s="580"/>
      <c r="X32" s="580"/>
      <c r="Y32" s="580"/>
      <c r="Z32" s="580"/>
      <c r="AA32" s="580"/>
      <c r="AB32" s="581"/>
      <c r="AC32" s="97"/>
      <c r="AE32" s="98"/>
      <c r="AF32" s="98"/>
      <c r="AG32" s="98"/>
      <c r="AH32" s="98"/>
      <c r="AI32" s="98"/>
      <c r="AJ32" s="98"/>
      <c r="AK32" s="98"/>
      <c r="AL32" s="98"/>
      <c r="AM32" s="98"/>
    </row>
    <row r="33" spans="1:29" ht="28.5" customHeight="1" x14ac:dyDescent="0.3">
      <c r="A33" s="523"/>
      <c r="B33" s="447"/>
      <c r="C33" s="99" t="s">
        <v>65</v>
      </c>
      <c r="D33" s="100"/>
      <c r="E33" s="100"/>
      <c r="F33" s="100"/>
      <c r="G33" s="100"/>
      <c r="H33" s="100"/>
      <c r="I33" s="100"/>
      <c r="J33" s="100"/>
      <c r="K33" s="100"/>
      <c r="L33" s="100"/>
      <c r="M33" s="100"/>
      <c r="N33" s="100"/>
      <c r="O33" s="100"/>
      <c r="P33" s="101">
        <f t="shared" si="0"/>
        <v>0</v>
      </c>
      <c r="Q33" s="582"/>
      <c r="R33" s="583"/>
      <c r="S33" s="583"/>
      <c r="T33" s="583"/>
      <c r="U33" s="583"/>
      <c r="V33" s="583"/>
      <c r="W33" s="583"/>
      <c r="X33" s="583"/>
      <c r="Y33" s="583"/>
      <c r="Z33" s="583"/>
      <c r="AA33" s="583"/>
      <c r="AB33" s="584"/>
      <c r="AC33" s="97"/>
    </row>
    <row r="34" spans="1:29" ht="28.5" customHeight="1" x14ac:dyDescent="0.3">
      <c r="A34" s="523"/>
      <c r="B34" s="438"/>
      <c r="C34" s="102" t="s">
        <v>62</v>
      </c>
      <c r="D34" s="103"/>
      <c r="E34" s="103"/>
      <c r="F34" s="103"/>
      <c r="G34" s="103"/>
      <c r="H34" s="103"/>
      <c r="I34" s="103"/>
      <c r="J34" s="103"/>
      <c r="K34" s="103"/>
      <c r="L34" s="103"/>
      <c r="M34" s="103"/>
      <c r="N34" s="103"/>
      <c r="O34" s="103"/>
      <c r="P34" s="101">
        <f t="shared" si="0"/>
        <v>0</v>
      </c>
      <c r="Q34" s="587"/>
      <c r="R34" s="588"/>
      <c r="S34" s="588"/>
      <c r="T34" s="588"/>
      <c r="U34" s="588"/>
      <c r="V34" s="588"/>
      <c r="W34" s="588"/>
      <c r="X34" s="588"/>
      <c r="Y34" s="588"/>
      <c r="Z34" s="588"/>
      <c r="AA34" s="588"/>
      <c r="AB34" s="589"/>
      <c r="AC34" s="97"/>
    </row>
    <row r="35" spans="1:29" ht="28.5" customHeight="1" x14ac:dyDescent="0.3">
      <c r="A35" s="523"/>
      <c r="B35" s="447"/>
      <c r="C35" s="99" t="s">
        <v>65</v>
      </c>
      <c r="D35" s="100"/>
      <c r="E35" s="100"/>
      <c r="F35" s="100"/>
      <c r="G35" s="100"/>
      <c r="H35" s="100"/>
      <c r="I35" s="100"/>
      <c r="J35" s="100"/>
      <c r="K35" s="100"/>
      <c r="L35" s="104"/>
      <c r="M35" s="104"/>
      <c r="N35" s="104"/>
      <c r="O35" s="104"/>
      <c r="P35" s="101">
        <f t="shared" si="0"/>
        <v>0</v>
      </c>
      <c r="Q35" s="593"/>
      <c r="R35" s="594"/>
      <c r="S35" s="594"/>
      <c r="T35" s="594"/>
      <c r="U35" s="594"/>
      <c r="V35" s="594"/>
      <c r="W35" s="594"/>
      <c r="X35" s="594"/>
      <c r="Y35" s="594"/>
      <c r="Z35" s="594"/>
      <c r="AA35" s="594"/>
      <c r="AB35" s="595"/>
      <c r="AC35" s="97"/>
    </row>
    <row r="36" spans="1:29" ht="28.5" customHeight="1" x14ac:dyDescent="0.3">
      <c r="A36" s="480"/>
      <c r="B36" s="438"/>
      <c r="C36" s="102" t="s">
        <v>62</v>
      </c>
      <c r="D36" s="103"/>
      <c r="E36" s="103"/>
      <c r="F36" s="103"/>
      <c r="G36" s="103"/>
      <c r="H36" s="103"/>
      <c r="I36" s="103"/>
      <c r="J36" s="103"/>
      <c r="K36" s="103"/>
      <c r="L36" s="103"/>
      <c r="M36" s="103"/>
      <c r="N36" s="103"/>
      <c r="O36" s="103"/>
      <c r="P36" s="101">
        <f t="shared" si="0"/>
        <v>0</v>
      </c>
      <c r="Q36" s="587"/>
      <c r="R36" s="588"/>
      <c r="S36" s="588"/>
      <c r="T36" s="588"/>
      <c r="U36" s="588"/>
      <c r="V36" s="588"/>
      <c r="W36" s="588"/>
      <c r="X36" s="588"/>
      <c r="Y36" s="588"/>
      <c r="Z36" s="588"/>
      <c r="AA36" s="588"/>
      <c r="AB36" s="589"/>
      <c r="AC36" s="97"/>
    </row>
    <row r="37" spans="1:29" ht="28.5" customHeight="1" x14ac:dyDescent="0.3">
      <c r="A37" s="548"/>
      <c r="B37" s="447"/>
      <c r="C37" s="99" t="s">
        <v>65</v>
      </c>
      <c r="D37" s="100"/>
      <c r="E37" s="100"/>
      <c r="F37" s="100"/>
      <c r="G37" s="100"/>
      <c r="H37" s="100"/>
      <c r="I37" s="100"/>
      <c r="J37" s="100"/>
      <c r="K37" s="100"/>
      <c r="L37" s="104"/>
      <c r="M37" s="104"/>
      <c r="N37" s="104"/>
      <c r="O37" s="104"/>
      <c r="P37" s="101">
        <f t="shared" si="0"/>
        <v>0</v>
      </c>
      <c r="Q37" s="593"/>
      <c r="R37" s="594"/>
      <c r="S37" s="594"/>
      <c r="T37" s="594"/>
      <c r="U37" s="594"/>
      <c r="V37" s="594"/>
      <c r="W37" s="594"/>
      <c r="X37" s="594"/>
      <c r="Y37" s="594"/>
      <c r="Z37" s="594"/>
      <c r="AA37" s="594"/>
      <c r="AB37" s="595"/>
      <c r="AC37" s="97"/>
    </row>
    <row r="38" spans="1:29" ht="28.5" customHeight="1" x14ac:dyDescent="0.3">
      <c r="A38" s="513"/>
      <c r="B38" s="438"/>
      <c r="C38" s="102" t="s">
        <v>62</v>
      </c>
      <c r="D38" s="103"/>
      <c r="E38" s="103"/>
      <c r="F38" s="103"/>
      <c r="G38" s="103"/>
      <c r="H38" s="103"/>
      <c r="I38" s="103"/>
      <c r="J38" s="103"/>
      <c r="K38" s="103"/>
      <c r="L38" s="103"/>
      <c r="M38" s="103"/>
      <c r="N38" s="103"/>
      <c r="O38" s="103"/>
      <c r="P38" s="101">
        <f t="shared" si="0"/>
        <v>0</v>
      </c>
      <c r="Q38" s="587"/>
      <c r="R38" s="588"/>
      <c r="S38" s="588"/>
      <c r="T38" s="588"/>
      <c r="U38" s="588"/>
      <c r="V38" s="588"/>
      <c r="W38" s="588"/>
      <c r="X38" s="588"/>
      <c r="Y38" s="588"/>
      <c r="Z38" s="588"/>
      <c r="AA38" s="588"/>
      <c r="AB38" s="589"/>
      <c r="AC38" s="97"/>
    </row>
    <row r="39" spans="1:29" ht="28.5" customHeight="1" thickBot="1" x14ac:dyDescent="0.35">
      <c r="A39" s="571"/>
      <c r="B39" s="439"/>
      <c r="C39" s="91" t="s">
        <v>65</v>
      </c>
      <c r="D39" s="105"/>
      <c r="E39" s="105"/>
      <c r="F39" s="105"/>
      <c r="G39" s="105"/>
      <c r="H39" s="105"/>
      <c r="I39" s="105"/>
      <c r="J39" s="105"/>
      <c r="K39" s="105"/>
      <c r="L39" s="106"/>
      <c r="M39" s="106"/>
      <c r="N39" s="106"/>
      <c r="O39" s="106"/>
      <c r="P39" s="107">
        <f t="shared" si="0"/>
        <v>0</v>
      </c>
      <c r="Q39" s="590"/>
      <c r="R39" s="591"/>
      <c r="S39" s="591"/>
      <c r="T39" s="591"/>
      <c r="U39" s="591"/>
      <c r="V39" s="591"/>
      <c r="W39" s="591"/>
      <c r="X39" s="591"/>
      <c r="Y39" s="591"/>
      <c r="Z39" s="591"/>
      <c r="AA39" s="591"/>
      <c r="AB39" s="592"/>
      <c r="AC39" s="97"/>
    </row>
    <row r="40" spans="1:29" x14ac:dyDescent="0.3">
      <c r="A40" s="50" t="s">
        <v>92</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Q28 U28 Y28" xr:uid="{00000000-0002-0000-03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4"/>
  <sheetViews>
    <sheetView showGridLines="0" topLeftCell="Q19" zoomScale="70" zoomScaleNormal="70" workbookViewId="0">
      <selection activeCell="AC25" sqref="AC25"/>
    </sheetView>
  </sheetViews>
  <sheetFormatPr baseColWidth="10" defaultColWidth="10.6640625" defaultRowHeight="14.4" x14ac:dyDescent="0.3"/>
  <cols>
    <col min="1" max="1" width="40" style="50" customWidth="1"/>
    <col min="2" max="2" width="15.44140625" style="50" customWidth="1"/>
    <col min="3" max="3" width="17.33203125" style="50" customWidth="1"/>
    <col min="4" max="10" width="16.44140625" style="50" customWidth="1"/>
    <col min="11" max="21" width="13.6640625" style="50" customWidth="1"/>
    <col min="22" max="23" width="14.6640625" style="50" customWidth="1"/>
    <col min="24" max="26" width="15.33203125" style="50" bestFit="1" customWidth="1"/>
    <col min="27" max="27" width="14.6640625" style="50" customWidth="1"/>
    <col min="28" max="28" width="15.33203125" style="50" bestFit="1" customWidth="1"/>
    <col min="29" max="29" width="16.44140625" style="50" bestFit="1" customWidth="1"/>
    <col min="30" max="30" width="19.5546875" style="50" customWidth="1"/>
    <col min="31" max="31" width="6.33203125" style="50" bestFit="1" customWidth="1"/>
    <col min="32" max="32" width="22.8867187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0" ht="32.25" customHeight="1" x14ac:dyDescent="0.3">
      <c r="A1" s="320"/>
      <c r="B1" s="323" t="s">
        <v>0</v>
      </c>
      <c r="C1" s="324"/>
      <c r="D1" s="324"/>
      <c r="E1" s="324"/>
      <c r="F1" s="324"/>
      <c r="G1" s="324"/>
      <c r="H1" s="324"/>
      <c r="I1" s="324"/>
      <c r="J1" s="324"/>
      <c r="K1" s="324"/>
      <c r="L1" s="324"/>
      <c r="M1" s="324"/>
      <c r="N1" s="324"/>
      <c r="O1" s="324"/>
      <c r="P1" s="324"/>
      <c r="Q1" s="324"/>
      <c r="R1" s="324"/>
      <c r="S1" s="324"/>
      <c r="T1" s="324"/>
      <c r="U1" s="324"/>
      <c r="V1" s="324"/>
      <c r="W1" s="324"/>
      <c r="X1" s="324"/>
      <c r="Y1" s="324"/>
      <c r="Z1" s="324"/>
      <c r="AA1" s="325"/>
      <c r="AB1" s="326" t="s">
        <v>1</v>
      </c>
      <c r="AC1" s="327"/>
      <c r="AD1" s="328"/>
    </row>
    <row r="2" spans="1:30" ht="30.75" customHeight="1" x14ac:dyDescent="0.3">
      <c r="A2" s="321"/>
      <c r="B2" s="329" t="s">
        <v>2</v>
      </c>
      <c r="C2" s="330"/>
      <c r="D2" s="330"/>
      <c r="E2" s="330"/>
      <c r="F2" s="330"/>
      <c r="G2" s="330"/>
      <c r="H2" s="330"/>
      <c r="I2" s="330"/>
      <c r="J2" s="330"/>
      <c r="K2" s="330"/>
      <c r="L2" s="330"/>
      <c r="M2" s="330"/>
      <c r="N2" s="330"/>
      <c r="O2" s="330"/>
      <c r="P2" s="330"/>
      <c r="Q2" s="330"/>
      <c r="R2" s="330"/>
      <c r="S2" s="330"/>
      <c r="T2" s="330"/>
      <c r="U2" s="330"/>
      <c r="V2" s="330"/>
      <c r="W2" s="330"/>
      <c r="X2" s="330"/>
      <c r="Y2" s="330"/>
      <c r="Z2" s="330"/>
      <c r="AA2" s="331"/>
      <c r="AB2" s="332" t="s">
        <v>3</v>
      </c>
      <c r="AC2" s="333"/>
      <c r="AD2" s="334"/>
    </row>
    <row r="3" spans="1:30" ht="24" customHeight="1" x14ac:dyDescent="0.3">
      <c r="A3" s="321"/>
      <c r="B3" s="273" t="s">
        <v>4</v>
      </c>
      <c r="C3" s="274"/>
      <c r="D3" s="274"/>
      <c r="E3" s="274"/>
      <c r="F3" s="274"/>
      <c r="G3" s="274"/>
      <c r="H3" s="274"/>
      <c r="I3" s="274"/>
      <c r="J3" s="274"/>
      <c r="K3" s="274"/>
      <c r="L3" s="274"/>
      <c r="M3" s="274"/>
      <c r="N3" s="274"/>
      <c r="O3" s="274"/>
      <c r="P3" s="274"/>
      <c r="Q3" s="274"/>
      <c r="R3" s="274"/>
      <c r="S3" s="274"/>
      <c r="T3" s="274"/>
      <c r="U3" s="274"/>
      <c r="V3" s="274"/>
      <c r="W3" s="274"/>
      <c r="X3" s="274"/>
      <c r="Y3" s="274"/>
      <c r="Z3" s="274"/>
      <c r="AA3" s="275"/>
      <c r="AB3" s="332" t="s">
        <v>5</v>
      </c>
      <c r="AC3" s="333"/>
      <c r="AD3" s="334"/>
    </row>
    <row r="4" spans="1:30" ht="21.9" customHeight="1" thickBot="1" x14ac:dyDescent="0.35">
      <c r="A4" s="322"/>
      <c r="B4" s="276"/>
      <c r="C4" s="277"/>
      <c r="D4" s="277"/>
      <c r="E4" s="277"/>
      <c r="F4" s="277"/>
      <c r="G4" s="277"/>
      <c r="H4" s="277"/>
      <c r="I4" s="277"/>
      <c r="J4" s="277"/>
      <c r="K4" s="277"/>
      <c r="L4" s="277"/>
      <c r="M4" s="277"/>
      <c r="N4" s="277"/>
      <c r="O4" s="277"/>
      <c r="P4" s="277"/>
      <c r="Q4" s="277"/>
      <c r="R4" s="277"/>
      <c r="S4" s="277"/>
      <c r="T4" s="277"/>
      <c r="U4" s="277"/>
      <c r="V4" s="277"/>
      <c r="W4" s="277"/>
      <c r="X4" s="277"/>
      <c r="Y4" s="277"/>
      <c r="Z4" s="277"/>
      <c r="AA4" s="278"/>
      <c r="AB4" s="335" t="s">
        <v>6</v>
      </c>
      <c r="AC4" s="336"/>
      <c r="AD4" s="337"/>
    </row>
    <row r="5" spans="1:30"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282" t="s">
        <v>7</v>
      </c>
      <c r="B7" s="283"/>
      <c r="C7" s="338" t="s">
        <v>8</v>
      </c>
      <c r="D7" s="282" t="s">
        <v>9</v>
      </c>
      <c r="E7" s="341"/>
      <c r="F7" s="341"/>
      <c r="G7" s="341"/>
      <c r="H7" s="283"/>
      <c r="I7" s="344">
        <v>44868</v>
      </c>
      <c r="J7" s="345"/>
      <c r="K7" s="282" t="s">
        <v>10</v>
      </c>
      <c r="L7" s="283"/>
      <c r="M7" s="360" t="s">
        <v>11</v>
      </c>
      <c r="N7" s="361"/>
      <c r="O7" s="350"/>
      <c r="P7" s="351"/>
      <c r="Q7" s="54"/>
      <c r="R7" s="54"/>
      <c r="S7" s="54"/>
      <c r="T7" s="54"/>
      <c r="U7" s="54"/>
      <c r="V7" s="54"/>
      <c r="W7" s="54"/>
      <c r="X7" s="54"/>
      <c r="Y7" s="54"/>
      <c r="Z7" s="55"/>
      <c r="AA7" s="54"/>
      <c r="AB7" s="54"/>
      <c r="AC7" s="60"/>
      <c r="AD7" s="61"/>
    </row>
    <row r="8" spans="1:30" x14ac:dyDescent="0.3">
      <c r="A8" s="284"/>
      <c r="B8" s="285"/>
      <c r="C8" s="339"/>
      <c r="D8" s="284"/>
      <c r="E8" s="342"/>
      <c r="F8" s="342"/>
      <c r="G8" s="342"/>
      <c r="H8" s="285"/>
      <c r="I8" s="346"/>
      <c r="J8" s="347"/>
      <c r="K8" s="284"/>
      <c r="L8" s="285"/>
      <c r="M8" s="352" t="s">
        <v>12</v>
      </c>
      <c r="N8" s="353"/>
      <c r="O8" s="354"/>
      <c r="P8" s="355"/>
      <c r="Q8" s="54"/>
      <c r="R8" s="54"/>
      <c r="S8" s="54"/>
      <c r="T8" s="54"/>
      <c r="U8" s="54"/>
      <c r="V8" s="54"/>
      <c r="W8" s="54"/>
      <c r="X8" s="54"/>
      <c r="Y8" s="54"/>
      <c r="Z8" s="55"/>
      <c r="AA8" s="54"/>
      <c r="AB8" s="54"/>
      <c r="AC8" s="60"/>
      <c r="AD8" s="61"/>
    </row>
    <row r="9" spans="1:30" ht="15" thickBot="1" x14ac:dyDescent="0.35">
      <c r="A9" s="286"/>
      <c r="B9" s="287"/>
      <c r="C9" s="340"/>
      <c r="D9" s="286"/>
      <c r="E9" s="343"/>
      <c r="F9" s="343"/>
      <c r="G9" s="343"/>
      <c r="H9" s="287"/>
      <c r="I9" s="348"/>
      <c r="J9" s="349"/>
      <c r="K9" s="286"/>
      <c r="L9" s="287"/>
      <c r="M9" s="356" t="s">
        <v>13</v>
      </c>
      <c r="N9" s="357"/>
      <c r="O9" s="358" t="s">
        <v>14</v>
      </c>
      <c r="P9" s="359"/>
      <c r="Q9" s="54"/>
      <c r="R9" s="54"/>
      <c r="S9" s="54"/>
      <c r="T9" s="54"/>
      <c r="U9" s="54"/>
      <c r="V9" s="54"/>
      <c r="W9" s="54"/>
      <c r="X9" s="54"/>
      <c r="Y9" s="54"/>
      <c r="Z9" s="55"/>
      <c r="AA9" s="54"/>
      <c r="AB9" s="54"/>
      <c r="AC9" s="60"/>
      <c r="AD9" s="61"/>
    </row>
    <row r="10" spans="1:30" ht="15" customHeight="1" thickBot="1" x14ac:dyDescent="0.3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
      <c r="A11" s="282" t="s">
        <v>15</v>
      </c>
      <c r="B11" s="283"/>
      <c r="C11" s="270" t="s">
        <v>16</v>
      </c>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2"/>
    </row>
    <row r="12" spans="1:30" ht="15" customHeight="1" x14ac:dyDescent="0.3">
      <c r="A12" s="284"/>
      <c r="B12" s="285"/>
      <c r="C12" s="273"/>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5"/>
    </row>
    <row r="13" spans="1:30" ht="15" customHeight="1" thickBot="1" x14ac:dyDescent="0.35">
      <c r="A13" s="286"/>
      <c r="B13" s="287"/>
      <c r="C13" s="276"/>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8"/>
    </row>
    <row r="14" spans="1:30"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5">
      <c r="A15" s="311" t="s">
        <v>17</v>
      </c>
      <c r="B15" s="312"/>
      <c r="C15" s="313" t="s">
        <v>18</v>
      </c>
      <c r="D15" s="314"/>
      <c r="E15" s="314"/>
      <c r="F15" s="314"/>
      <c r="G15" s="314"/>
      <c r="H15" s="314"/>
      <c r="I15" s="314"/>
      <c r="J15" s="314"/>
      <c r="K15" s="315"/>
      <c r="L15" s="279" t="s">
        <v>19</v>
      </c>
      <c r="M15" s="280"/>
      <c r="N15" s="280"/>
      <c r="O15" s="280"/>
      <c r="P15" s="280"/>
      <c r="Q15" s="281"/>
      <c r="R15" s="371" t="s">
        <v>20</v>
      </c>
      <c r="S15" s="372"/>
      <c r="T15" s="372"/>
      <c r="U15" s="372"/>
      <c r="V15" s="372"/>
      <c r="W15" s="372"/>
      <c r="X15" s="373"/>
      <c r="Y15" s="279" t="s">
        <v>21</v>
      </c>
      <c r="Z15" s="281"/>
      <c r="AA15" s="313" t="s">
        <v>22</v>
      </c>
      <c r="AB15" s="314"/>
      <c r="AC15" s="314"/>
      <c r="AD15" s="315"/>
    </row>
    <row r="16" spans="1:30" ht="9" customHeight="1" thickBot="1" x14ac:dyDescent="0.35">
      <c r="A16" s="59"/>
      <c r="B16" s="54"/>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73"/>
      <c r="AD16" s="74"/>
    </row>
    <row r="17" spans="1:41" s="76" customFormat="1" ht="37.5" customHeight="1" thickBot="1" x14ac:dyDescent="0.35">
      <c r="A17" s="311" t="s">
        <v>23</v>
      </c>
      <c r="B17" s="312"/>
      <c r="C17" s="317" t="s">
        <v>124</v>
      </c>
      <c r="D17" s="318"/>
      <c r="E17" s="318"/>
      <c r="F17" s="318"/>
      <c r="G17" s="318"/>
      <c r="H17" s="318"/>
      <c r="I17" s="318"/>
      <c r="J17" s="318"/>
      <c r="K17" s="318"/>
      <c r="L17" s="318"/>
      <c r="M17" s="318"/>
      <c r="N17" s="318"/>
      <c r="O17" s="318"/>
      <c r="P17" s="318"/>
      <c r="Q17" s="319"/>
      <c r="R17" s="279" t="s">
        <v>25</v>
      </c>
      <c r="S17" s="280"/>
      <c r="T17" s="280"/>
      <c r="U17" s="280"/>
      <c r="V17" s="281"/>
      <c r="W17" s="546">
        <v>1</v>
      </c>
      <c r="X17" s="547"/>
      <c r="Y17" s="280" t="s">
        <v>26</v>
      </c>
      <c r="Z17" s="280"/>
      <c r="AA17" s="280"/>
      <c r="AB17" s="281"/>
      <c r="AC17" s="307">
        <v>0.2</v>
      </c>
      <c r="AD17" s="308"/>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5">
      <c r="A19" s="279" t="s">
        <v>27</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1"/>
      <c r="AE19" s="83"/>
      <c r="AF19" s="83"/>
    </row>
    <row r="20" spans="1:41" ht="32.25" customHeight="1" thickBot="1" x14ac:dyDescent="0.35">
      <c r="A20" s="82"/>
      <c r="B20" s="60"/>
      <c r="C20" s="302" t="s">
        <v>28</v>
      </c>
      <c r="D20" s="303"/>
      <c r="E20" s="303"/>
      <c r="F20" s="303"/>
      <c r="G20" s="303"/>
      <c r="H20" s="303"/>
      <c r="I20" s="303"/>
      <c r="J20" s="303"/>
      <c r="K20" s="303"/>
      <c r="L20" s="303"/>
      <c r="M20" s="303"/>
      <c r="N20" s="303"/>
      <c r="O20" s="303"/>
      <c r="P20" s="304"/>
      <c r="Q20" s="299" t="s">
        <v>29</v>
      </c>
      <c r="R20" s="300"/>
      <c r="S20" s="300"/>
      <c r="T20" s="300"/>
      <c r="U20" s="300"/>
      <c r="V20" s="300"/>
      <c r="W20" s="300"/>
      <c r="X20" s="300"/>
      <c r="Y20" s="300"/>
      <c r="Z20" s="300"/>
      <c r="AA20" s="300"/>
      <c r="AB20" s="300"/>
      <c r="AC20" s="300"/>
      <c r="AD20" s="301"/>
      <c r="AE20" s="83"/>
      <c r="AF20" s="83"/>
    </row>
    <row r="21" spans="1:41" ht="32.25" customHeight="1" thickBot="1" x14ac:dyDescent="0.35">
      <c r="A21" s="59"/>
      <c r="B21" s="54"/>
      <c r="C21" s="153" t="s">
        <v>30</v>
      </c>
      <c r="D21" s="154" t="s">
        <v>31</v>
      </c>
      <c r="E21" s="154" t="s">
        <v>32</v>
      </c>
      <c r="F21" s="154" t="s">
        <v>33</v>
      </c>
      <c r="G21" s="154" t="s">
        <v>34</v>
      </c>
      <c r="H21" s="154" t="s">
        <v>35</v>
      </c>
      <c r="I21" s="154" t="s">
        <v>36</v>
      </c>
      <c r="J21" s="154" t="s">
        <v>37</v>
      </c>
      <c r="K21" s="154" t="s">
        <v>38</v>
      </c>
      <c r="L21" s="154" t="s">
        <v>8</v>
      </c>
      <c r="M21" s="154" t="s">
        <v>39</v>
      </c>
      <c r="N21" s="154" t="s">
        <v>40</v>
      </c>
      <c r="O21" s="154" t="s">
        <v>41</v>
      </c>
      <c r="P21" s="155" t="s">
        <v>42</v>
      </c>
      <c r="Q21" s="153" t="s">
        <v>30</v>
      </c>
      <c r="R21" s="154" t="s">
        <v>31</v>
      </c>
      <c r="S21" s="154" t="s">
        <v>32</v>
      </c>
      <c r="T21" s="154" t="s">
        <v>33</v>
      </c>
      <c r="U21" s="154" t="s">
        <v>34</v>
      </c>
      <c r="V21" s="154" t="s">
        <v>35</v>
      </c>
      <c r="W21" s="154" t="s">
        <v>36</v>
      </c>
      <c r="X21" s="154" t="s">
        <v>37</v>
      </c>
      <c r="Y21" s="154" t="s">
        <v>38</v>
      </c>
      <c r="Z21" s="154" t="s">
        <v>8</v>
      </c>
      <c r="AA21" s="154" t="s">
        <v>39</v>
      </c>
      <c r="AB21" s="154" t="s">
        <v>40</v>
      </c>
      <c r="AC21" s="154" t="s">
        <v>41</v>
      </c>
      <c r="AD21" s="155" t="s">
        <v>42</v>
      </c>
      <c r="AE21" s="3"/>
      <c r="AF21" s="3"/>
    </row>
    <row r="22" spans="1:41" ht="32.25" customHeight="1" x14ac:dyDescent="0.3">
      <c r="A22" s="305" t="s">
        <v>43</v>
      </c>
      <c r="B22" s="306"/>
      <c r="C22" s="175"/>
      <c r="D22" s="173"/>
      <c r="E22" s="173"/>
      <c r="F22" s="173"/>
      <c r="G22" s="173"/>
      <c r="H22" s="173"/>
      <c r="I22" s="173"/>
      <c r="J22" s="173"/>
      <c r="K22" s="173"/>
      <c r="L22" s="173"/>
      <c r="M22" s="173"/>
      <c r="N22" s="173"/>
      <c r="O22" s="173">
        <f>SUM(C22:N22)</f>
        <v>0</v>
      </c>
      <c r="P22" s="176"/>
      <c r="Q22" s="213">
        <f>401533383+26144000</f>
        <v>427677383</v>
      </c>
      <c r="R22" s="169"/>
      <c r="S22" s="169"/>
      <c r="T22" s="169"/>
      <c r="U22" s="169">
        <f>5000000</f>
        <v>5000000</v>
      </c>
      <c r="V22" s="169"/>
      <c r="W22" s="169"/>
      <c r="X22" s="169">
        <v>270804</v>
      </c>
      <c r="Y22" s="169"/>
      <c r="Z22" s="169"/>
      <c r="AA22" s="169"/>
      <c r="AB22" s="169"/>
      <c r="AC22" s="169">
        <f>SUM(Q22:AB22)</f>
        <v>432948187</v>
      </c>
      <c r="AD22" s="180"/>
      <c r="AE22" s="3"/>
      <c r="AF22" s="3"/>
    </row>
    <row r="23" spans="1:41" ht="32.25" customHeight="1" x14ac:dyDescent="0.3">
      <c r="A23" s="309" t="s">
        <v>44</v>
      </c>
      <c r="B23" s="310"/>
      <c r="C23" s="170"/>
      <c r="D23" s="169"/>
      <c r="E23" s="169"/>
      <c r="F23" s="169"/>
      <c r="G23" s="169"/>
      <c r="H23" s="169"/>
      <c r="I23" s="169"/>
      <c r="J23" s="169"/>
      <c r="K23" s="169"/>
      <c r="L23" s="169"/>
      <c r="M23" s="169"/>
      <c r="N23" s="169"/>
      <c r="O23" s="169">
        <f>SUM(C23:N23)</f>
        <v>0</v>
      </c>
      <c r="P23" s="188" t="str">
        <f>IFERROR(O23/(SUMIF(C23:N23,"&gt;0",C22:N22))," ")</f>
        <v xml:space="preserve"> </v>
      </c>
      <c r="Q23" s="213">
        <v>401533383</v>
      </c>
      <c r="R23" s="215"/>
      <c r="S23" s="169">
        <v>-2641099</v>
      </c>
      <c r="T23" s="215"/>
      <c r="U23" s="215"/>
      <c r="V23" s="169">
        <v>5000000</v>
      </c>
      <c r="W23" s="215"/>
      <c r="X23" s="269">
        <v>26790000</v>
      </c>
      <c r="Y23" s="269">
        <v>9120000</v>
      </c>
      <c r="Z23" s="269">
        <v>270803</v>
      </c>
      <c r="AA23" s="215"/>
      <c r="AB23" s="215"/>
      <c r="AC23" s="169">
        <f>SUM(Q23:AB23)</f>
        <v>440073087</v>
      </c>
      <c r="AD23" s="178" t="str">
        <f>IFERROR(AC22/(SUMIF(Q22:AB22,"&gt;0",#REF!))," ")</f>
        <v xml:space="preserve"> </v>
      </c>
      <c r="AE23" s="3"/>
      <c r="AF23" s="3"/>
    </row>
    <row r="24" spans="1:41" ht="32.25" customHeight="1" x14ac:dyDescent="0.3">
      <c r="A24" s="309" t="s">
        <v>45</v>
      </c>
      <c r="B24" s="310"/>
      <c r="C24" s="170"/>
      <c r="D24" s="169">
        <f>1951058+687500+729667</f>
        <v>3368225</v>
      </c>
      <c r="E24" s="169"/>
      <c r="F24" s="169">
        <f>33132+2500000</f>
        <v>2533132</v>
      </c>
      <c r="G24" s="169"/>
      <c r="H24" s="169"/>
      <c r="I24" s="169"/>
      <c r="J24" s="169"/>
      <c r="K24" s="169"/>
      <c r="L24" s="169"/>
      <c r="M24" s="169"/>
      <c r="N24" s="169"/>
      <c r="O24" s="169">
        <f>SUM(C24:N24)</f>
        <v>5901357</v>
      </c>
      <c r="P24" s="174"/>
      <c r="Q24" s="223"/>
      <c r="R24" s="169">
        <v>19065883</v>
      </c>
      <c r="S24" s="169">
        <v>37146500</v>
      </c>
      <c r="T24" s="169">
        <v>37146500</v>
      </c>
      <c r="U24" s="169">
        <v>37146500</v>
      </c>
      <c r="V24" s="169">
        <v>37771500</v>
      </c>
      <c r="W24" s="169">
        <v>37771500</v>
      </c>
      <c r="X24" s="169">
        <v>37771500</v>
      </c>
      <c r="Y24" s="169">
        <v>37771500</v>
      </c>
      <c r="Z24" s="169">
        <f>37861768+6854097</f>
        <v>44715865</v>
      </c>
      <c r="AA24" s="169">
        <v>37861768</v>
      </c>
      <c r="AB24" s="169">
        <f>37771500+37861768</f>
        <v>75633268</v>
      </c>
      <c r="AC24" s="169">
        <f>SUM(Q24:AB24)</f>
        <v>439802284</v>
      </c>
      <c r="AD24" s="178"/>
      <c r="AE24" s="3"/>
      <c r="AF24" s="3"/>
    </row>
    <row r="25" spans="1:41" ht="32.25" customHeight="1" thickBot="1" x14ac:dyDescent="0.35">
      <c r="A25" s="380" t="s">
        <v>46</v>
      </c>
      <c r="B25" s="381"/>
      <c r="C25" s="171"/>
      <c r="D25" s="172">
        <v>3368225</v>
      </c>
      <c r="E25" s="172">
        <f>33132+2500000</f>
        <v>2533132</v>
      </c>
      <c r="F25" s="172"/>
      <c r="G25" s="172"/>
      <c r="H25" s="172"/>
      <c r="I25" s="172"/>
      <c r="J25" s="172"/>
      <c r="K25" s="172"/>
      <c r="L25" s="172"/>
      <c r="M25" s="172"/>
      <c r="N25" s="172"/>
      <c r="O25" s="172">
        <f>SUM(C25:N25)</f>
        <v>5901357</v>
      </c>
      <c r="P25" s="177">
        <v>1</v>
      </c>
      <c r="Q25" s="171"/>
      <c r="R25" s="172">
        <v>16827450</v>
      </c>
      <c r="S25" s="172">
        <v>33399835</v>
      </c>
      <c r="T25" s="172">
        <v>34866500</v>
      </c>
      <c r="U25" s="172">
        <v>34866500</v>
      </c>
      <c r="V25" s="172">
        <v>34866500</v>
      </c>
      <c r="W25" s="172">
        <v>34866500</v>
      </c>
      <c r="X25" s="172">
        <v>34866500</v>
      </c>
      <c r="Y25" s="172">
        <v>38666500</v>
      </c>
      <c r="Z25" s="172">
        <v>42390400</v>
      </c>
      <c r="AA25" s="172"/>
      <c r="AB25" s="172"/>
      <c r="AC25" s="172">
        <f>SUM(Q25:AB25)</f>
        <v>305616685</v>
      </c>
      <c r="AD25" s="179">
        <f>IFERROR(AC25/(SUMIF(Q25:AB25,"&gt;0",Q24:AB24))," ")</f>
        <v>0.93659177622680323</v>
      </c>
      <c r="AE25" s="3"/>
      <c r="AF25" s="3"/>
    </row>
    <row r="26" spans="1:41" ht="32.25"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 customHeight="1" x14ac:dyDescent="0.3">
      <c r="A27" s="376" t="s">
        <v>47</v>
      </c>
      <c r="B27" s="377"/>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9"/>
    </row>
    <row r="28" spans="1:41" ht="15" customHeight="1" x14ac:dyDescent="0.3">
      <c r="A28" s="382" t="s">
        <v>48</v>
      </c>
      <c r="B28" s="384" t="s">
        <v>49</v>
      </c>
      <c r="C28" s="385"/>
      <c r="D28" s="310" t="s">
        <v>50</v>
      </c>
      <c r="E28" s="386"/>
      <c r="F28" s="386"/>
      <c r="G28" s="386"/>
      <c r="H28" s="386"/>
      <c r="I28" s="386"/>
      <c r="J28" s="386"/>
      <c r="K28" s="386"/>
      <c r="L28" s="386"/>
      <c r="M28" s="386"/>
      <c r="N28" s="386"/>
      <c r="O28" s="387"/>
      <c r="P28" s="362" t="s">
        <v>41</v>
      </c>
      <c r="Q28" s="362" t="s">
        <v>51</v>
      </c>
      <c r="R28" s="362"/>
      <c r="S28" s="362"/>
      <c r="T28" s="362"/>
      <c r="U28" s="362"/>
      <c r="V28" s="362"/>
      <c r="W28" s="362"/>
      <c r="X28" s="362"/>
      <c r="Y28" s="362"/>
      <c r="Z28" s="362"/>
      <c r="AA28" s="362"/>
      <c r="AB28" s="362"/>
      <c r="AC28" s="362"/>
      <c r="AD28" s="364"/>
    </row>
    <row r="29" spans="1:41" ht="27" customHeight="1" x14ac:dyDescent="0.3">
      <c r="A29" s="383"/>
      <c r="B29" s="367"/>
      <c r="C29" s="369"/>
      <c r="D29" s="88" t="s">
        <v>30</v>
      </c>
      <c r="E29" s="88" t="s">
        <v>31</v>
      </c>
      <c r="F29" s="88" t="s">
        <v>32</v>
      </c>
      <c r="G29" s="88" t="s">
        <v>33</v>
      </c>
      <c r="H29" s="88" t="s">
        <v>34</v>
      </c>
      <c r="I29" s="88" t="s">
        <v>35</v>
      </c>
      <c r="J29" s="88" t="s">
        <v>36</v>
      </c>
      <c r="K29" s="88" t="s">
        <v>37</v>
      </c>
      <c r="L29" s="88" t="s">
        <v>38</v>
      </c>
      <c r="M29" s="88" t="s">
        <v>8</v>
      </c>
      <c r="N29" s="88" t="s">
        <v>39</v>
      </c>
      <c r="O29" s="88" t="s">
        <v>40</v>
      </c>
      <c r="P29" s="387"/>
      <c r="Q29" s="362"/>
      <c r="R29" s="362"/>
      <c r="S29" s="362"/>
      <c r="T29" s="362"/>
      <c r="U29" s="362"/>
      <c r="V29" s="362"/>
      <c r="W29" s="362"/>
      <c r="X29" s="362"/>
      <c r="Y29" s="362"/>
      <c r="Z29" s="362"/>
      <c r="AA29" s="362"/>
      <c r="AB29" s="362"/>
      <c r="AC29" s="362"/>
      <c r="AD29" s="364"/>
    </row>
    <row r="30" spans="1:41" ht="62.25" customHeight="1" thickBot="1" x14ac:dyDescent="0.35">
      <c r="A30" s="190" t="str">
        <f>C17</f>
        <v>6 - Acompañar el 100 por ciento  la implementación de las  Políticas Públicas de PPMYEG y PPASP y de los productos que la SDMujer es responsable</v>
      </c>
      <c r="B30" s="388" t="s">
        <v>52</v>
      </c>
      <c r="C30" s="389"/>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390" t="s">
        <v>53</v>
      </c>
      <c r="R30" s="390"/>
      <c r="S30" s="390"/>
      <c r="T30" s="390"/>
      <c r="U30" s="390"/>
      <c r="V30" s="390"/>
      <c r="W30" s="390"/>
      <c r="X30" s="390"/>
      <c r="Y30" s="390"/>
      <c r="Z30" s="390"/>
      <c r="AA30" s="390"/>
      <c r="AB30" s="390"/>
      <c r="AC30" s="390"/>
      <c r="AD30" s="391"/>
    </row>
    <row r="31" spans="1:41" ht="45" customHeight="1" x14ac:dyDescent="0.3">
      <c r="A31" s="392" t="s">
        <v>54</v>
      </c>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4"/>
    </row>
    <row r="32" spans="1:41" ht="23.25" customHeight="1" x14ac:dyDescent="0.3">
      <c r="A32" s="309" t="s">
        <v>55</v>
      </c>
      <c r="B32" s="362" t="s">
        <v>56</v>
      </c>
      <c r="C32" s="362" t="s">
        <v>49</v>
      </c>
      <c r="D32" s="362" t="s">
        <v>57</v>
      </c>
      <c r="E32" s="362"/>
      <c r="F32" s="362"/>
      <c r="G32" s="362"/>
      <c r="H32" s="362"/>
      <c r="I32" s="362"/>
      <c r="J32" s="362"/>
      <c r="K32" s="362"/>
      <c r="L32" s="362"/>
      <c r="M32" s="362"/>
      <c r="N32" s="362"/>
      <c r="O32" s="362"/>
      <c r="P32" s="362"/>
      <c r="Q32" s="362" t="s">
        <v>58</v>
      </c>
      <c r="R32" s="362"/>
      <c r="S32" s="362"/>
      <c r="T32" s="362"/>
      <c r="U32" s="362"/>
      <c r="V32" s="362"/>
      <c r="W32" s="362"/>
      <c r="X32" s="362"/>
      <c r="Y32" s="362"/>
      <c r="Z32" s="362"/>
      <c r="AA32" s="362"/>
      <c r="AB32" s="362"/>
      <c r="AC32" s="362"/>
      <c r="AD32" s="364"/>
      <c r="AG32" s="87"/>
      <c r="AH32" s="87"/>
      <c r="AI32" s="87"/>
      <c r="AJ32" s="87"/>
      <c r="AK32" s="87"/>
      <c r="AL32" s="87"/>
      <c r="AM32" s="87"/>
      <c r="AN32" s="87"/>
      <c r="AO32" s="87"/>
    </row>
    <row r="33" spans="1:41" ht="23.25" customHeight="1" x14ac:dyDescent="0.3">
      <c r="A33" s="309"/>
      <c r="B33" s="362"/>
      <c r="C33" s="363"/>
      <c r="D33" s="88" t="s">
        <v>30</v>
      </c>
      <c r="E33" s="88" t="s">
        <v>31</v>
      </c>
      <c r="F33" s="88" t="s">
        <v>32</v>
      </c>
      <c r="G33" s="88" t="s">
        <v>33</v>
      </c>
      <c r="H33" s="88" t="s">
        <v>34</v>
      </c>
      <c r="I33" s="88" t="s">
        <v>35</v>
      </c>
      <c r="J33" s="88" t="s">
        <v>36</v>
      </c>
      <c r="K33" s="88" t="s">
        <v>37</v>
      </c>
      <c r="L33" s="88" t="s">
        <v>38</v>
      </c>
      <c r="M33" s="88" t="s">
        <v>8</v>
      </c>
      <c r="N33" s="88" t="s">
        <v>39</v>
      </c>
      <c r="O33" s="88" t="s">
        <v>40</v>
      </c>
      <c r="P33" s="88" t="s">
        <v>41</v>
      </c>
      <c r="Q33" s="367" t="s">
        <v>59</v>
      </c>
      <c r="R33" s="368"/>
      <c r="S33" s="368"/>
      <c r="T33" s="368"/>
      <c r="U33" s="368"/>
      <c r="V33" s="369"/>
      <c r="W33" s="367" t="s">
        <v>60</v>
      </c>
      <c r="X33" s="368"/>
      <c r="Y33" s="368"/>
      <c r="Z33" s="369"/>
      <c r="AA33" s="367" t="s">
        <v>61</v>
      </c>
      <c r="AB33" s="368"/>
      <c r="AC33" s="368"/>
      <c r="AD33" s="370"/>
      <c r="AG33" s="87"/>
      <c r="AH33" s="87"/>
      <c r="AI33" s="87"/>
      <c r="AJ33" s="87"/>
      <c r="AK33" s="87"/>
      <c r="AL33" s="87"/>
      <c r="AM33" s="87"/>
      <c r="AN33" s="87"/>
      <c r="AO33" s="87"/>
    </row>
    <row r="34" spans="1:41" ht="59.25" customHeight="1" x14ac:dyDescent="0.3">
      <c r="A34" s="401" t="str">
        <f>A30</f>
        <v>6 - Acompañar el 100 por ciento  la implementación de las  Políticas Públicas de PPMYEG y PPASP y de los productos que la SDMujer es responsable</v>
      </c>
      <c r="B34" s="404">
        <v>0.2</v>
      </c>
      <c r="C34" s="90" t="s">
        <v>62</v>
      </c>
      <c r="D34" s="156">
        <v>1</v>
      </c>
      <c r="E34" s="156">
        <v>1</v>
      </c>
      <c r="F34" s="156">
        <v>1</v>
      </c>
      <c r="G34" s="156">
        <v>1</v>
      </c>
      <c r="H34" s="156">
        <v>1</v>
      </c>
      <c r="I34" s="156">
        <v>1</v>
      </c>
      <c r="J34" s="156">
        <v>1</v>
      </c>
      <c r="K34" s="156">
        <v>1</v>
      </c>
      <c r="L34" s="156">
        <v>1</v>
      </c>
      <c r="M34" s="156">
        <v>1</v>
      </c>
      <c r="N34" s="156">
        <v>1</v>
      </c>
      <c r="O34" s="156">
        <v>1</v>
      </c>
      <c r="P34" s="156">
        <v>1</v>
      </c>
      <c r="Q34" s="497" t="s">
        <v>528</v>
      </c>
      <c r="R34" s="498"/>
      <c r="S34" s="498"/>
      <c r="T34" s="498"/>
      <c r="U34" s="498"/>
      <c r="V34" s="499"/>
      <c r="W34" s="503" t="s">
        <v>125</v>
      </c>
      <c r="X34" s="504"/>
      <c r="Y34" s="504"/>
      <c r="Z34" s="505"/>
      <c r="AA34" s="625" t="s">
        <v>126</v>
      </c>
      <c r="AB34" s="626"/>
      <c r="AC34" s="626"/>
      <c r="AD34" s="627"/>
      <c r="AE34" s="50" t="s">
        <v>127</v>
      </c>
      <c r="AF34" s="50">
        <f>LEN(Q34)</f>
        <v>994</v>
      </c>
      <c r="AG34" s="87"/>
      <c r="AH34" s="87"/>
      <c r="AI34" s="87"/>
      <c r="AJ34" s="87"/>
      <c r="AK34" s="87"/>
      <c r="AL34" s="87"/>
      <c r="AM34" s="87"/>
      <c r="AN34" s="87"/>
      <c r="AO34" s="87"/>
    </row>
    <row r="35" spans="1:41" ht="69.75" customHeight="1" x14ac:dyDescent="0.3">
      <c r="A35" s="403"/>
      <c r="B35" s="406"/>
      <c r="C35" s="91" t="s">
        <v>65</v>
      </c>
      <c r="D35" s="235">
        <v>1</v>
      </c>
      <c r="E35" s="235">
        <v>1</v>
      </c>
      <c r="F35" s="235">
        <v>1</v>
      </c>
      <c r="G35" s="245">
        <v>1</v>
      </c>
      <c r="H35" s="245">
        <v>1</v>
      </c>
      <c r="I35" s="245">
        <v>1</v>
      </c>
      <c r="J35" s="251">
        <v>1</v>
      </c>
      <c r="K35" s="251">
        <v>1</v>
      </c>
      <c r="L35" s="93">
        <v>1</v>
      </c>
      <c r="M35" s="93">
        <v>1</v>
      </c>
      <c r="N35" s="93"/>
      <c r="O35" s="93"/>
      <c r="P35" s="157">
        <v>1</v>
      </c>
      <c r="Q35" s="500"/>
      <c r="R35" s="501"/>
      <c r="S35" s="501"/>
      <c r="T35" s="501"/>
      <c r="U35" s="501"/>
      <c r="V35" s="502"/>
      <c r="W35" s="506"/>
      <c r="X35" s="507"/>
      <c r="Y35" s="507"/>
      <c r="Z35" s="508"/>
      <c r="AA35" s="628"/>
      <c r="AB35" s="629"/>
      <c r="AC35" s="629"/>
      <c r="AD35" s="630"/>
      <c r="AE35" s="49"/>
      <c r="AG35" s="87"/>
      <c r="AH35" s="87"/>
      <c r="AI35" s="87"/>
      <c r="AJ35" s="87"/>
      <c r="AK35" s="87"/>
      <c r="AL35" s="87"/>
      <c r="AM35" s="87"/>
      <c r="AN35" s="87"/>
      <c r="AO35" s="87"/>
    </row>
    <row r="36" spans="1:41" ht="26.25" customHeight="1" x14ac:dyDescent="0.3">
      <c r="A36" s="305" t="s">
        <v>66</v>
      </c>
      <c r="B36" s="395" t="s">
        <v>67</v>
      </c>
      <c r="C36" s="397" t="s">
        <v>68</v>
      </c>
      <c r="D36" s="397"/>
      <c r="E36" s="397"/>
      <c r="F36" s="397"/>
      <c r="G36" s="397"/>
      <c r="H36" s="397"/>
      <c r="I36" s="397"/>
      <c r="J36" s="397"/>
      <c r="K36" s="397"/>
      <c r="L36" s="397"/>
      <c r="M36" s="397"/>
      <c r="N36" s="397"/>
      <c r="O36" s="397"/>
      <c r="P36" s="397"/>
      <c r="Q36" s="306" t="s">
        <v>69</v>
      </c>
      <c r="R36" s="398"/>
      <c r="S36" s="398"/>
      <c r="T36" s="398"/>
      <c r="U36" s="398"/>
      <c r="V36" s="398"/>
      <c r="W36" s="398"/>
      <c r="X36" s="398"/>
      <c r="Y36" s="398"/>
      <c r="Z36" s="398"/>
      <c r="AA36" s="398"/>
      <c r="AB36" s="398"/>
      <c r="AC36" s="398"/>
      <c r="AD36" s="399"/>
      <c r="AG36" s="87"/>
      <c r="AH36" s="87"/>
      <c r="AI36" s="87"/>
      <c r="AJ36" s="87"/>
      <c r="AK36" s="87"/>
      <c r="AL36" s="87"/>
      <c r="AM36" s="87"/>
      <c r="AN36" s="87"/>
      <c r="AO36" s="87"/>
    </row>
    <row r="37" spans="1:41" ht="26.25" customHeight="1" x14ac:dyDescent="0.3">
      <c r="A37" s="309"/>
      <c r="B37" s="396"/>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310" t="s">
        <v>84</v>
      </c>
      <c r="R37" s="386"/>
      <c r="S37" s="386"/>
      <c r="T37" s="386"/>
      <c r="U37" s="386"/>
      <c r="V37" s="386"/>
      <c r="W37" s="386"/>
      <c r="X37" s="386"/>
      <c r="Y37" s="386"/>
      <c r="Z37" s="386"/>
      <c r="AA37" s="386"/>
      <c r="AB37" s="386"/>
      <c r="AC37" s="386"/>
      <c r="AD37" s="400"/>
      <c r="AG37" s="94"/>
      <c r="AH37" s="94"/>
      <c r="AI37" s="94"/>
      <c r="AJ37" s="94"/>
      <c r="AK37" s="94"/>
      <c r="AL37" s="94"/>
      <c r="AM37" s="94"/>
      <c r="AN37" s="94"/>
      <c r="AO37" s="94"/>
    </row>
    <row r="38" spans="1:41" ht="36" customHeight="1" x14ac:dyDescent="0.3">
      <c r="A38" s="533" t="s">
        <v>128</v>
      </c>
      <c r="B38" s="617">
        <v>0.09</v>
      </c>
      <c r="C38" s="90" t="s">
        <v>62</v>
      </c>
      <c r="D38" s="192">
        <v>0.05</v>
      </c>
      <c r="E38" s="192">
        <v>0.08</v>
      </c>
      <c r="F38" s="192">
        <v>0.08</v>
      </c>
      <c r="G38" s="192">
        <v>0.09</v>
      </c>
      <c r="H38" s="192">
        <v>0.08</v>
      </c>
      <c r="I38" s="192">
        <v>0.08</v>
      </c>
      <c r="J38" s="192">
        <v>0.09</v>
      </c>
      <c r="K38" s="192">
        <v>0.1</v>
      </c>
      <c r="L38" s="192">
        <v>0.08</v>
      </c>
      <c r="M38" s="192">
        <v>0.08</v>
      </c>
      <c r="N38" s="192">
        <v>0.08</v>
      </c>
      <c r="O38" s="192">
        <v>0.11</v>
      </c>
      <c r="P38" s="96">
        <f t="shared" ref="P38:P43" si="0">SUM(D38:O38)</f>
        <v>0.99999999999999989</v>
      </c>
      <c r="Q38" s="619" t="s">
        <v>527</v>
      </c>
      <c r="R38" s="620"/>
      <c r="S38" s="620"/>
      <c r="T38" s="620"/>
      <c r="U38" s="620"/>
      <c r="V38" s="620"/>
      <c r="W38" s="620"/>
      <c r="X38" s="620"/>
      <c r="Y38" s="620"/>
      <c r="Z38" s="620"/>
      <c r="AA38" s="620"/>
      <c r="AB38" s="620"/>
      <c r="AC38" s="620"/>
      <c r="AD38" s="621"/>
      <c r="AE38" s="97"/>
      <c r="AF38" s="50">
        <f>LEN(Q38)</f>
        <v>1807</v>
      </c>
      <c r="AG38" s="98"/>
      <c r="AH38" s="98"/>
      <c r="AI38" s="98"/>
      <c r="AJ38" s="98"/>
      <c r="AK38" s="98"/>
      <c r="AL38" s="98"/>
      <c r="AM38" s="98"/>
      <c r="AN38" s="98"/>
      <c r="AO38" s="98"/>
    </row>
    <row r="39" spans="1:41" ht="36" customHeight="1" x14ac:dyDescent="0.3">
      <c r="A39" s="523"/>
      <c r="B39" s="618"/>
      <c r="C39" s="99" t="s">
        <v>65</v>
      </c>
      <c r="D39" s="100">
        <v>0.05</v>
      </c>
      <c r="E39" s="100">
        <v>0.08</v>
      </c>
      <c r="F39" s="100">
        <v>0.08</v>
      </c>
      <c r="G39" s="100">
        <v>0.09</v>
      </c>
      <c r="H39" s="100">
        <v>0.08</v>
      </c>
      <c r="I39" s="100">
        <v>0.08</v>
      </c>
      <c r="J39" s="100">
        <v>0.09</v>
      </c>
      <c r="K39" s="100">
        <v>0.1</v>
      </c>
      <c r="L39" s="100">
        <v>0.08</v>
      </c>
      <c r="M39" s="100">
        <v>0.08</v>
      </c>
      <c r="N39" s="100"/>
      <c r="O39" s="100"/>
      <c r="P39" s="101">
        <f t="shared" si="0"/>
        <v>0.80999999999999994</v>
      </c>
      <c r="Q39" s="440"/>
      <c r="R39" s="441"/>
      <c r="S39" s="441"/>
      <c r="T39" s="441"/>
      <c r="U39" s="441"/>
      <c r="V39" s="441"/>
      <c r="W39" s="441"/>
      <c r="X39" s="441"/>
      <c r="Y39" s="441"/>
      <c r="Z39" s="441"/>
      <c r="AA39" s="441"/>
      <c r="AB39" s="441"/>
      <c r="AC39" s="441"/>
      <c r="AD39" s="442"/>
      <c r="AE39" s="97"/>
    </row>
    <row r="40" spans="1:41" ht="36" customHeight="1" x14ac:dyDescent="0.3">
      <c r="A40" s="523" t="s">
        <v>129</v>
      </c>
      <c r="B40" s="617">
        <v>0.09</v>
      </c>
      <c r="C40" s="102" t="s">
        <v>62</v>
      </c>
      <c r="D40" s="192">
        <v>0.05</v>
      </c>
      <c r="E40" s="192">
        <v>0.08</v>
      </c>
      <c r="F40" s="192">
        <v>0.08</v>
      </c>
      <c r="G40" s="192">
        <v>0.09</v>
      </c>
      <c r="H40" s="192">
        <v>0.08</v>
      </c>
      <c r="I40" s="192">
        <v>0.08</v>
      </c>
      <c r="J40" s="192">
        <v>0.09</v>
      </c>
      <c r="K40" s="192">
        <v>0.1</v>
      </c>
      <c r="L40" s="192">
        <v>0.08</v>
      </c>
      <c r="M40" s="192">
        <v>0.08</v>
      </c>
      <c r="N40" s="192">
        <v>0.08</v>
      </c>
      <c r="O40" s="192">
        <v>0.11</v>
      </c>
      <c r="P40" s="101">
        <f t="shared" si="0"/>
        <v>0.99999999999999989</v>
      </c>
      <c r="Q40" s="619" t="s">
        <v>526</v>
      </c>
      <c r="R40" s="620"/>
      <c r="S40" s="620"/>
      <c r="T40" s="620"/>
      <c r="U40" s="620"/>
      <c r="V40" s="620"/>
      <c r="W40" s="620"/>
      <c r="X40" s="620"/>
      <c r="Y40" s="620"/>
      <c r="Z40" s="620"/>
      <c r="AA40" s="620"/>
      <c r="AB40" s="620"/>
      <c r="AC40" s="620"/>
      <c r="AD40" s="621"/>
      <c r="AE40" s="97"/>
      <c r="AF40" s="50">
        <f>LEN(Q40)</f>
        <v>1161</v>
      </c>
    </row>
    <row r="41" spans="1:41" ht="36" customHeight="1" x14ac:dyDescent="0.3">
      <c r="A41" s="523"/>
      <c r="B41" s="618"/>
      <c r="C41" s="99" t="s">
        <v>65</v>
      </c>
      <c r="D41" s="100">
        <v>0.05</v>
      </c>
      <c r="E41" s="100">
        <v>0.08</v>
      </c>
      <c r="F41" s="100">
        <v>0.08</v>
      </c>
      <c r="G41" s="100">
        <v>0.09</v>
      </c>
      <c r="H41" s="100">
        <v>0.08</v>
      </c>
      <c r="I41" s="100">
        <v>0.08</v>
      </c>
      <c r="J41" s="100">
        <v>0.09</v>
      </c>
      <c r="K41" s="100">
        <v>0.1</v>
      </c>
      <c r="L41" s="104">
        <v>0.08</v>
      </c>
      <c r="M41" s="104">
        <v>0.08</v>
      </c>
      <c r="N41" s="104"/>
      <c r="O41" s="104"/>
      <c r="P41" s="101">
        <f t="shared" si="0"/>
        <v>0.80999999999999994</v>
      </c>
      <c r="Q41" s="440"/>
      <c r="R41" s="441"/>
      <c r="S41" s="441"/>
      <c r="T41" s="441"/>
      <c r="U41" s="441"/>
      <c r="V41" s="441"/>
      <c r="W41" s="441"/>
      <c r="X41" s="441"/>
      <c r="Y41" s="441"/>
      <c r="Z41" s="441"/>
      <c r="AA41" s="441"/>
      <c r="AB41" s="441"/>
      <c r="AC41" s="441"/>
      <c r="AD41" s="442"/>
      <c r="AE41" s="97"/>
    </row>
    <row r="42" spans="1:41" ht="57.9" customHeight="1" x14ac:dyDescent="0.3">
      <c r="A42" s="523" t="s">
        <v>130</v>
      </c>
      <c r="B42" s="623">
        <v>0.02</v>
      </c>
      <c r="C42" s="102" t="s">
        <v>62</v>
      </c>
      <c r="D42" s="103">
        <v>0.11</v>
      </c>
      <c r="E42" s="103">
        <v>7.0000000000000007E-2</v>
      </c>
      <c r="F42" s="103">
        <v>7.0000000000000007E-2</v>
      </c>
      <c r="G42" s="103">
        <v>0.11</v>
      </c>
      <c r="H42" s="103">
        <v>7.0000000000000007E-2</v>
      </c>
      <c r="I42" s="103">
        <v>7.0000000000000007E-2</v>
      </c>
      <c r="J42" s="103">
        <v>0.11</v>
      </c>
      <c r="K42" s="103">
        <v>7.0000000000000007E-2</v>
      </c>
      <c r="L42" s="103">
        <v>7.0000000000000007E-2</v>
      </c>
      <c r="M42" s="103">
        <v>0.11</v>
      </c>
      <c r="N42" s="103">
        <v>7.0000000000000007E-2</v>
      </c>
      <c r="O42" s="103">
        <v>7.0000000000000007E-2</v>
      </c>
      <c r="P42" s="101">
        <f t="shared" si="0"/>
        <v>1</v>
      </c>
      <c r="Q42" s="619" t="s">
        <v>525</v>
      </c>
      <c r="R42" s="620"/>
      <c r="S42" s="620"/>
      <c r="T42" s="620"/>
      <c r="U42" s="620"/>
      <c r="V42" s="620"/>
      <c r="W42" s="620"/>
      <c r="X42" s="620"/>
      <c r="Y42" s="620"/>
      <c r="Z42" s="620"/>
      <c r="AA42" s="620"/>
      <c r="AB42" s="620"/>
      <c r="AC42" s="620"/>
      <c r="AD42" s="621"/>
      <c r="AE42" s="97"/>
      <c r="AF42" s="50">
        <f>LEN(Q42)</f>
        <v>1882</v>
      </c>
    </row>
    <row r="43" spans="1:41" ht="57.9" customHeight="1" thickBot="1" x14ac:dyDescent="0.35">
      <c r="A43" s="622"/>
      <c r="B43" s="624"/>
      <c r="C43" s="91" t="s">
        <v>65</v>
      </c>
      <c r="D43" s="105">
        <v>0.11</v>
      </c>
      <c r="E43" s="105">
        <v>7.0000000000000007E-2</v>
      </c>
      <c r="F43" s="105">
        <v>7.0000000000000007E-2</v>
      </c>
      <c r="G43" s="105">
        <v>0.11</v>
      </c>
      <c r="H43" s="105">
        <v>7.0000000000000007E-2</v>
      </c>
      <c r="I43" s="105">
        <v>7.0000000000000007E-2</v>
      </c>
      <c r="J43" s="105">
        <v>0.11</v>
      </c>
      <c r="K43" s="105">
        <v>7.0000000000000007E-2</v>
      </c>
      <c r="L43" s="106">
        <v>7.0000000000000007E-2</v>
      </c>
      <c r="M43" s="106">
        <v>0.11</v>
      </c>
      <c r="N43" s="106"/>
      <c r="O43" s="106"/>
      <c r="P43" s="107">
        <f t="shared" si="0"/>
        <v>0.86</v>
      </c>
      <c r="Q43" s="443"/>
      <c r="R43" s="444"/>
      <c r="S43" s="444"/>
      <c r="T43" s="444"/>
      <c r="U43" s="444"/>
      <c r="V43" s="444"/>
      <c r="W43" s="444"/>
      <c r="X43" s="444"/>
      <c r="Y43" s="444"/>
      <c r="Z43" s="444"/>
      <c r="AA43" s="444"/>
      <c r="AB43" s="444"/>
      <c r="AC43" s="444"/>
      <c r="AD43" s="445"/>
      <c r="AE43" s="97"/>
    </row>
    <row r="44" spans="1:41" x14ac:dyDescent="0.3">
      <c r="A44" s="50" t="s">
        <v>92</v>
      </c>
    </row>
  </sheetData>
  <mergeCells count="77">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Q38:AD43 AA34 Q34 W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5"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Z26"/>
  <sheetViews>
    <sheetView topLeftCell="A11" zoomScale="60" zoomScaleNormal="60" workbookViewId="0">
      <pane xSplit="1" ySplit="2" topLeftCell="AN13" activePane="bottomRight" state="frozen"/>
      <selection pane="topRight"/>
      <selection pane="bottomLeft"/>
      <selection pane="bottomRight" activeCell="AW22" sqref="AW22"/>
    </sheetView>
  </sheetViews>
  <sheetFormatPr baseColWidth="10" defaultColWidth="10.6640625" defaultRowHeight="13.8" x14ac:dyDescent="0.3"/>
  <cols>
    <col min="1" max="1" width="7" style="113" customWidth="1"/>
    <col min="2" max="2" width="8.88671875" style="108" customWidth="1"/>
    <col min="3" max="3" width="9.44140625" style="108" customWidth="1"/>
    <col min="4" max="4" width="10.44140625" style="108" customWidth="1"/>
    <col min="5" max="5" width="6.109375" style="108" customWidth="1"/>
    <col min="6" max="6" width="9" style="108" customWidth="1"/>
    <col min="7" max="7" width="7" style="108" customWidth="1"/>
    <col min="8" max="8" width="15.44140625" style="108" customWidth="1"/>
    <col min="9" max="9" width="14.6640625" style="108" customWidth="1"/>
    <col min="10" max="11" width="29.33203125" style="108" customWidth="1"/>
    <col min="12" max="12" width="16.6640625" style="108" customWidth="1"/>
    <col min="13" max="14" width="15.33203125" style="108" customWidth="1"/>
    <col min="15" max="15" width="37.88671875" style="108" customWidth="1"/>
    <col min="16" max="16" width="7.5546875" style="108" customWidth="1"/>
    <col min="17" max="17" width="8.109375" style="108" customWidth="1"/>
    <col min="18" max="18" width="7.5546875" style="108" customWidth="1"/>
    <col min="19" max="19" width="7.33203125" style="108" customWidth="1"/>
    <col min="20" max="20" width="6.88671875" style="108" customWidth="1"/>
    <col min="21" max="21" width="17.44140625" style="108" customWidth="1"/>
    <col min="22" max="22" width="27.88671875" style="108" customWidth="1"/>
    <col min="23" max="42" width="5.6640625" style="108" customWidth="1"/>
    <col min="43" max="43" width="6" style="108" customWidth="1"/>
    <col min="44" max="46" width="5.6640625" style="108" customWidth="1"/>
    <col min="47" max="47" width="11.88671875" style="108" customWidth="1"/>
    <col min="48" max="48" width="16.109375" style="108" customWidth="1"/>
    <col min="49" max="49" width="115" style="108" customWidth="1"/>
    <col min="50" max="51" width="24.44140625" style="108" customWidth="1"/>
    <col min="52" max="16384" width="10.6640625" style="108"/>
  </cols>
  <sheetData>
    <row r="1" spans="1:51" ht="16.5" customHeight="1" x14ac:dyDescent="0.3">
      <c r="B1" s="637" t="s">
        <v>0</v>
      </c>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c r="AJ1" s="638"/>
      <c r="AK1" s="638"/>
      <c r="AL1" s="638"/>
      <c r="AM1" s="638"/>
      <c r="AN1" s="638"/>
      <c r="AO1" s="638"/>
      <c r="AP1" s="638"/>
      <c r="AQ1" s="638"/>
      <c r="AR1" s="638"/>
      <c r="AS1" s="638"/>
      <c r="AT1" s="638"/>
      <c r="AU1" s="638"/>
      <c r="AV1" s="638"/>
      <c r="AW1" s="639"/>
      <c r="AX1" s="326" t="s">
        <v>1</v>
      </c>
      <c r="AY1" s="327"/>
    </row>
    <row r="2" spans="1:51" ht="16.5" customHeight="1" x14ac:dyDescent="0.3">
      <c r="B2" s="631" t="s">
        <v>2</v>
      </c>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2"/>
      <c r="AQ2" s="632"/>
      <c r="AR2" s="632"/>
      <c r="AS2" s="632"/>
      <c r="AT2" s="632"/>
      <c r="AU2" s="632"/>
      <c r="AV2" s="632"/>
      <c r="AW2" s="633"/>
      <c r="AX2" s="332" t="s">
        <v>3</v>
      </c>
      <c r="AY2" s="333"/>
    </row>
    <row r="3" spans="1:51" ht="15" customHeight="1" x14ac:dyDescent="0.3">
      <c r="B3" s="634" t="s">
        <v>131</v>
      </c>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635"/>
      <c r="AS3" s="635"/>
      <c r="AT3" s="635"/>
      <c r="AU3" s="635"/>
      <c r="AV3" s="635"/>
      <c r="AW3" s="636"/>
      <c r="AX3" s="332" t="s">
        <v>5</v>
      </c>
      <c r="AY3" s="333"/>
    </row>
    <row r="4" spans="1:51" ht="16.5" customHeight="1" x14ac:dyDescent="0.3">
      <c r="B4" s="637"/>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c r="AL4" s="638"/>
      <c r="AM4" s="638"/>
      <c r="AN4" s="638"/>
      <c r="AO4" s="638"/>
      <c r="AP4" s="638"/>
      <c r="AQ4" s="638"/>
      <c r="AR4" s="638"/>
      <c r="AS4" s="638"/>
      <c r="AT4" s="638"/>
      <c r="AU4" s="638"/>
      <c r="AV4" s="638"/>
      <c r="AW4" s="639"/>
      <c r="AX4" s="640" t="s">
        <v>132</v>
      </c>
      <c r="AY4" s="640"/>
    </row>
    <row r="5" spans="1:51" ht="15" customHeight="1" x14ac:dyDescent="0.3">
      <c r="B5" s="641" t="s">
        <v>133</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3"/>
      <c r="AI5" s="644" t="s">
        <v>13</v>
      </c>
      <c r="AJ5" s="645"/>
      <c r="AK5" s="645"/>
      <c r="AL5" s="645"/>
      <c r="AM5" s="645"/>
      <c r="AN5" s="645"/>
      <c r="AO5" s="645"/>
      <c r="AP5" s="645"/>
      <c r="AQ5" s="645"/>
      <c r="AR5" s="645"/>
      <c r="AS5" s="645"/>
      <c r="AT5" s="645"/>
      <c r="AU5" s="645"/>
      <c r="AV5" s="646"/>
      <c r="AW5" s="653" t="s">
        <v>134</v>
      </c>
      <c r="AX5" s="653" t="s">
        <v>135</v>
      </c>
      <c r="AY5" s="653" t="s">
        <v>136</v>
      </c>
    </row>
    <row r="6" spans="1:51" ht="15" customHeight="1" x14ac:dyDescent="0.3">
      <c r="B6" s="656" t="s">
        <v>9</v>
      </c>
      <c r="C6" s="656"/>
      <c r="D6" s="656"/>
      <c r="E6" s="657">
        <v>44718</v>
      </c>
      <c r="F6" s="658"/>
      <c r="G6" s="656" t="s">
        <v>10</v>
      </c>
      <c r="H6" s="656"/>
      <c r="I6" s="659" t="s">
        <v>11</v>
      </c>
      <c r="J6" s="659"/>
      <c r="K6" s="194"/>
      <c r="L6" s="644"/>
      <c r="M6" s="645"/>
      <c r="N6" s="645"/>
      <c r="O6" s="645"/>
      <c r="P6" s="645"/>
      <c r="Q6" s="645"/>
      <c r="R6" s="645"/>
      <c r="S6" s="645"/>
      <c r="T6" s="645"/>
      <c r="U6" s="645"/>
      <c r="V6" s="645"/>
      <c r="W6" s="195"/>
      <c r="X6" s="195"/>
      <c r="Y6" s="195"/>
      <c r="Z6" s="195"/>
      <c r="AA6" s="195"/>
      <c r="AB6" s="195"/>
      <c r="AC6" s="195"/>
      <c r="AD6" s="195"/>
      <c r="AE6" s="195"/>
      <c r="AF6" s="195"/>
      <c r="AG6" s="195"/>
      <c r="AH6" s="196"/>
      <c r="AI6" s="647"/>
      <c r="AJ6" s="648"/>
      <c r="AK6" s="648"/>
      <c r="AL6" s="648"/>
      <c r="AM6" s="648"/>
      <c r="AN6" s="648"/>
      <c r="AO6" s="648"/>
      <c r="AP6" s="648"/>
      <c r="AQ6" s="648"/>
      <c r="AR6" s="648"/>
      <c r="AS6" s="648"/>
      <c r="AT6" s="648"/>
      <c r="AU6" s="648"/>
      <c r="AV6" s="649"/>
      <c r="AW6" s="654"/>
      <c r="AX6" s="654"/>
      <c r="AY6" s="654"/>
    </row>
    <row r="7" spans="1:51" ht="15" customHeight="1" x14ac:dyDescent="0.3">
      <c r="B7" s="656"/>
      <c r="C7" s="656"/>
      <c r="D7" s="656"/>
      <c r="E7" s="658"/>
      <c r="F7" s="658"/>
      <c r="G7" s="656"/>
      <c r="H7" s="656"/>
      <c r="I7" s="659" t="s">
        <v>12</v>
      </c>
      <c r="J7" s="659"/>
      <c r="K7" s="194" t="s">
        <v>14</v>
      </c>
      <c r="L7" s="647"/>
      <c r="M7" s="648"/>
      <c r="N7" s="648"/>
      <c r="O7" s="648"/>
      <c r="P7" s="648"/>
      <c r="Q7" s="648"/>
      <c r="R7" s="648"/>
      <c r="S7" s="648"/>
      <c r="T7" s="648"/>
      <c r="U7" s="648"/>
      <c r="V7" s="648"/>
      <c r="W7" s="197"/>
      <c r="X7" s="197"/>
      <c r="Y7" s="197"/>
      <c r="Z7" s="197"/>
      <c r="AA7" s="197"/>
      <c r="AB7" s="197"/>
      <c r="AC7" s="197"/>
      <c r="AD7" s="197"/>
      <c r="AE7" s="197"/>
      <c r="AF7" s="197"/>
      <c r="AG7" s="197"/>
      <c r="AH7" s="198"/>
      <c r="AI7" s="647"/>
      <c r="AJ7" s="648"/>
      <c r="AK7" s="648"/>
      <c r="AL7" s="648"/>
      <c r="AM7" s="648"/>
      <c r="AN7" s="648"/>
      <c r="AO7" s="648"/>
      <c r="AP7" s="648"/>
      <c r="AQ7" s="648"/>
      <c r="AR7" s="648"/>
      <c r="AS7" s="648"/>
      <c r="AT7" s="648"/>
      <c r="AU7" s="648"/>
      <c r="AV7" s="649"/>
      <c r="AW7" s="654"/>
      <c r="AX7" s="654"/>
      <c r="AY7" s="654"/>
    </row>
    <row r="8" spans="1:51" ht="15" customHeight="1" x14ac:dyDescent="0.3">
      <c r="B8" s="656"/>
      <c r="C8" s="656"/>
      <c r="D8" s="656"/>
      <c r="E8" s="658"/>
      <c r="F8" s="658"/>
      <c r="G8" s="656"/>
      <c r="H8" s="656"/>
      <c r="I8" s="659" t="s">
        <v>13</v>
      </c>
      <c r="J8" s="659"/>
      <c r="K8" s="194"/>
      <c r="L8" s="650"/>
      <c r="M8" s="651"/>
      <c r="N8" s="651"/>
      <c r="O8" s="651"/>
      <c r="P8" s="651"/>
      <c r="Q8" s="651"/>
      <c r="R8" s="651"/>
      <c r="S8" s="651"/>
      <c r="T8" s="651"/>
      <c r="U8" s="651"/>
      <c r="V8" s="651"/>
      <c r="W8" s="199"/>
      <c r="X8" s="199"/>
      <c r="Y8" s="199"/>
      <c r="Z8" s="199"/>
      <c r="AA8" s="199"/>
      <c r="AB8" s="199"/>
      <c r="AC8" s="199"/>
      <c r="AD8" s="199"/>
      <c r="AE8" s="199"/>
      <c r="AF8" s="199"/>
      <c r="AG8" s="199"/>
      <c r="AH8" s="200"/>
      <c r="AI8" s="647"/>
      <c r="AJ8" s="648"/>
      <c r="AK8" s="648"/>
      <c r="AL8" s="648"/>
      <c r="AM8" s="648"/>
      <c r="AN8" s="648"/>
      <c r="AO8" s="648"/>
      <c r="AP8" s="648"/>
      <c r="AQ8" s="648"/>
      <c r="AR8" s="648"/>
      <c r="AS8" s="648"/>
      <c r="AT8" s="648"/>
      <c r="AU8" s="648"/>
      <c r="AV8" s="649"/>
      <c r="AW8" s="654"/>
      <c r="AX8" s="654"/>
      <c r="AY8" s="654"/>
    </row>
    <row r="9" spans="1:51" ht="32.1" customHeight="1" x14ac:dyDescent="0.3">
      <c r="B9" s="660" t="s">
        <v>137</v>
      </c>
      <c r="C9" s="661"/>
      <c r="D9" s="662"/>
      <c r="E9" s="663" t="s">
        <v>138</v>
      </c>
      <c r="F9" s="664"/>
      <c r="G9" s="664"/>
      <c r="H9" s="664"/>
      <c r="I9" s="664"/>
      <c r="J9" s="664"/>
      <c r="K9" s="664"/>
      <c r="L9" s="665"/>
      <c r="M9" s="665"/>
      <c r="N9" s="665"/>
      <c r="O9" s="665"/>
      <c r="P9" s="665"/>
      <c r="Q9" s="665"/>
      <c r="R9" s="665"/>
      <c r="S9" s="665"/>
      <c r="T9" s="665"/>
      <c r="U9" s="665"/>
      <c r="V9" s="665"/>
      <c r="W9" s="665"/>
      <c r="X9" s="665"/>
      <c r="Y9" s="665"/>
      <c r="Z9" s="665"/>
      <c r="AA9" s="665"/>
      <c r="AB9" s="665"/>
      <c r="AC9" s="665"/>
      <c r="AD9" s="665"/>
      <c r="AE9" s="665"/>
      <c r="AF9" s="665"/>
      <c r="AG9" s="665"/>
      <c r="AH9" s="666"/>
      <c r="AI9" s="647"/>
      <c r="AJ9" s="648"/>
      <c r="AK9" s="648"/>
      <c r="AL9" s="648"/>
      <c r="AM9" s="648"/>
      <c r="AN9" s="648"/>
      <c r="AO9" s="648"/>
      <c r="AP9" s="648"/>
      <c r="AQ9" s="648"/>
      <c r="AR9" s="648"/>
      <c r="AS9" s="648"/>
      <c r="AT9" s="648"/>
      <c r="AU9" s="648"/>
      <c r="AV9" s="649"/>
      <c r="AW9" s="654"/>
      <c r="AX9" s="654"/>
      <c r="AY9" s="654"/>
    </row>
    <row r="10" spans="1:51" ht="24.9" customHeight="1" x14ac:dyDescent="0.3">
      <c r="B10" s="667" t="s">
        <v>139</v>
      </c>
      <c r="C10" s="668"/>
      <c r="D10" s="669"/>
      <c r="E10" s="670" t="s">
        <v>140</v>
      </c>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6"/>
      <c r="AI10" s="650"/>
      <c r="AJ10" s="651"/>
      <c r="AK10" s="651"/>
      <c r="AL10" s="651"/>
      <c r="AM10" s="651"/>
      <c r="AN10" s="651"/>
      <c r="AO10" s="651"/>
      <c r="AP10" s="651"/>
      <c r="AQ10" s="651"/>
      <c r="AR10" s="651"/>
      <c r="AS10" s="651"/>
      <c r="AT10" s="651"/>
      <c r="AU10" s="651"/>
      <c r="AV10" s="652"/>
      <c r="AW10" s="654"/>
      <c r="AX10" s="654"/>
      <c r="AY10" s="654"/>
    </row>
    <row r="11" spans="1:51" ht="35.1" customHeight="1" x14ac:dyDescent="0.3">
      <c r="B11" s="674" t="s">
        <v>141</v>
      </c>
      <c r="C11" s="676"/>
      <c r="D11" s="676"/>
      <c r="E11" s="676"/>
      <c r="F11" s="676"/>
      <c r="G11" s="675"/>
      <c r="H11" s="674" t="s">
        <v>142</v>
      </c>
      <c r="I11" s="675"/>
      <c r="J11" s="653" t="s">
        <v>143</v>
      </c>
      <c r="K11" s="653" t="s">
        <v>144</v>
      </c>
      <c r="L11" s="653" t="s">
        <v>145</v>
      </c>
      <c r="M11" s="653" t="s">
        <v>146</v>
      </c>
      <c r="N11" s="653" t="s">
        <v>147</v>
      </c>
      <c r="O11" s="653" t="s">
        <v>148</v>
      </c>
      <c r="P11" s="674" t="s">
        <v>149</v>
      </c>
      <c r="Q11" s="676"/>
      <c r="R11" s="676"/>
      <c r="S11" s="676"/>
      <c r="T11" s="675"/>
      <c r="U11" s="653" t="s">
        <v>150</v>
      </c>
      <c r="V11" s="653" t="s">
        <v>151</v>
      </c>
      <c r="W11" s="641" t="s">
        <v>152</v>
      </c>
      <c r="X11" s="642"/>
      <c r="Y11" s="642"/>
      <c r="Z11" s="642"/>
      <c r="AA11" s="642"/>
      <c r="AB11" s="642"/>
      <c r="AC11" s="642"/>
      <c r="AD11" s="642"/>
      <c r="AE11" s="642"/>
      <c r="AF11" s="642"/>
      <c r="AG11" s="642"/>
      <c r="AH11" s="643"/>
      <c r="AI11" s="641" t="s">
        <v>153</v>
      </c>
      <c r="AJ11" s="642"/>
      <c r="AK11" s="642"/>
      <c r="AL11" s="642"/>
      <c r="AM11" s="642"/>
      <c r="AN11" s="642"/>
      <c r="AO11" s="642"/>
      <c r="AP11" s="642"/>
      <c r="AQ11" s="642"/>
      <c r="AR11" s="642"/>
      <c r="AS11" s="642"/>
      <c r="AT11" s="643"/>
      <c r="AU11" s="674" t="s">
        <v>41</v>
      </c>
      <c r="AV11" s="675"/>
      <c r="AW11" s="654"/>
      <c r="AX11" s="654"/>
      <c r="AY11" s="654"/>
    </row>
    <row r="12" spans="1:51" ht="38.1" customHeight="1" x14ac:dyDescent="0.3">
      <c r="B12" s="201" t="s">
        <v>154</v>
      </c>
      <c r="C12" s="201" t="s">
        <v>155</v>
      </c>
      <c r="D12" s="201" t="s">
        <v>156</v>
      </c>
      <c r="E12" s="201" t="s">
        <v>157</v>
      </c>
      <c r="F12" s="201" t="s">
        <v>158</v>
      </c>
      <c r="G12" s="201" t="s">
        <v>159</v>
      </c>
      <c r="H12" s="201" t="s">
        <v>160</v>
      </c>
      <c r="I12" s="201" t="s">
        <v>161</v>
      </c>
      <c r="J12" s="655"/>
      <c r="K12" s="655"/>
      <c r="L12" s="655"/>
      <c r="M12" s="655"/>
      <c r="N12" s="655"/>
      <c r="O12" s="655"/>
      <c r="P12" s="201">
        <v>2020</v>
      </c>
      <c r="Q12" s="201">
        <v>2021</v>
      </c>
      <c r="R12" s="201">
        <v>2022</v>
      </c>
      <c r="S12" s="201">
        <v>2023</v>
      </c>
      <c r="T12" s="201">
        <v>2024</v>
      </c>
      <c r="U12" s="655"/>
      <c r="V12" s="655"/>
      <c r="W12" s="111" t="s">
        <v>30</v>
      </c>
      <c r="X12" s="111" t="s">
        <v>31</v>
      </c>
      <c r="Y12" s="111" t="s">
        <v>32</v>
      </c>
      <c r="Z12" s="111" t="s">
        <v>33</v>
      </c>
      <c r="AA12" s="111" t="s">
        <v>34</v>
      </c>
      <c r="AB12" s="111" t="s">
        <v>35</v>
      </c>
      <c r="AC12" s="111" t="s">
        <v>36</v>
      </c>
      <c r="AD12" s="111" t="s">
        <v>37</v>
      </c>
      <c r="AE12" s="111" t="s">
        <v>38</v>
      </c>
      <c r="AF12" s="111" t="s">
        <v>8</v>
      </c>
      <c r="AG12" s="111" t="s">
        <v>39</v>
      </c>
      <c r="AH12" s="111" t="s">
        <v>40</v>
      </c>
      <c r="AI12" s="111" t="s">
        <v>30</v>
      </c>
      <c r="AJ12" s="111" t="s">
        <v>31</v>
      </c>
      <c r="AK12" s="111" t="s">
        <v>32</v>
      </c>
      <c r="AL12" s="111" t="s">
        <v>33</v>
      </c>
      <c r="AM12" s="111" t="s">
        <v>34</v>
      </c>
      <c r="AN12" s="111" t="s">
        <v>35</v>
      </c>
      <c r="AO12" s="111" t="s">
        <v>36</v>
      </c>
      <c r="AP12" s="111" t="s">
        <v>37</v>
      </c>
      <c r="AQ12" s="111" t="s">
        <v>38</v>
      </c>
      <c r="AR12" s="111" t="s">
        <v>8</v>
      </c>
      <c r="AS12" s="111" t="s">
        <v>39</v>
      </c>
      <c r="AT12" s="111" t="s">
        <v>40</v>
      </c>
      <c r="AU12" s="201" t="s">
        <v>162</v>
      </c>
      <c r="AV12" s="201" t="s">
        <v>163</v>
      </c>
      <c r="AW12" s="655"/>
      <c r="AX12" s="655"/>
      <c r="AY12" s="655"/>
    </row>
    <row r="13" spans="1:51" s="205" customFormat="1" ht="161.25" customHeight="1" x14ac:dyDescent="0.3">
      <c r="A13" s="230">
        <v>1</v>
      </c>
      <c r="B13" s="109">
        <v>38</v>
      </c>
      <c r="C13" s="109"/>
      <c r="D13" s="109"/>
      <c r="E13" s="109"/>
      <c r="F13" s="109"/>
      <c r="G13" s="109"/>
      <c r="H13" s="109"/>
      <c r="I13" s="109" t="s">
        <v>52</v>
      </c>
      <c r="J13" s="129" t="s">
        <v>164</v>
      </c>
      <c r="K13" s="129" t="s">
        <v>165</v>
      </c>
      <c r="L13" s="109" t="s">
        <v>166</v>
      </c>
      <c r="M13" s="109">
        <v>1</v>
      </c>
      <c r="N13" s="109" t="s">
        <v>167</v>
      </c>
      <c r="O13" s="208" t="s">
        <v>168</v>
      </c>
      <c r="P13" s="202">
        <v>1</v>
      </c>
      <c r="Q13" s="202">
        <v>1</v>
      </c>
      <c r="R13" s="202">
        <v>1</v>
      </c>
      <c r="S13" s="202">
        <v>1</v>
      </c>
      <c r="T13" s="202">
        <v>1</v>
      </c>
      <c r="U13" s="202" t="s">
        <v>169</v>
      </c>
      <c r="V13" s="220" t="s">
        <v>170</v>
      </c>
      <c r="W13" s="109">
        <v>0.1</v>
      </c>
      <c r="X13" s="109">
        <v>0.05</v>
      </c>
      <c r="Y13" s="109">
        <v>0.05</v>
      </c>
      <c r="Z13" s="109">
        <v>0.1</v>
      </c>
      <c r="AA13" s="109">
        <v>0.05</v>
      </c>
      <c r="AB13" s="109">
        <v>0.05</v>
      </c>
      <c r="AC13" s="109">
        <v>0.1</v>
      </c>
      <c r="AD13" s="109">
        <v>0.1</v>
      </c>
      <c r="AE13" s="109">
        <v>0.1</v>
      </c>
      <c r="AF13" s="109">
        <v>0.1</v>
      </c>
      <c r="AG13" s="109">
        <v>0.1</v>
      </c>
      <c r="AH13" s="109">
        <v>0.1</v>
      </c>
      <c r="AI13" s="131">
        <v>0.1</v>
      </c>
      <c r="AJ13" s="131">
        <v>0.05</v>
      </c>
      <c r="AK13" s="131">
        <v>0.05</v>
      </c>
      <c r="AL13" s="131">
        <v>0.1</v>
      </c>
      <c r="AM13" s="131">
        <v>0.05</v>
      </c>
      <c r="AN13" s="131">
        <v>0.05</v>
      </c>
      <c r="AO13" s="131">
        <v>0.1</v>
      </c>
      <c r="AP13" s="131">
        <v>0.1</v>
      </c>
      <c r="AQ13" s="131">
        <v>0.1</v>
      </c>
      <c r="AR13" s="131">
        <v>0.1</v>
      </c>
      <c r="AS13" s="131"/>
      <c r="AT13" s="131"/>
      <c r="AU13" s="131">
        <f>SUM(AI13:AT13)</f>
        <v>0.79999999999999993</v>
      </c>
      <c r="AV13" s="203">
        <f>AU13/R13</f>
        <v>0.79999999999999993</v>
      </c>
      <c r="AW13" s="264" t="s">
        <v>529</v>
      </c>
      <c r="AX13" s="204" t="s">
        <v>171</v>
      </c>
      <c r="AY13" s="236" t="s">
        <v>171</v>
      </c>
    </row>
    <row r="14" spans="1:51" s="205" customFormat="1" ht="409.5" customHeight="1" x14ac:dyDescent="0.3">
      <c r="A14" s="256">
        <v>2</v>
      </c>
      <c r="B14" s="258">
        <v>39</v>
      </c>
      <c r="C14" s="254"/>
      <c r="D14" s="254"/>
      <c r="E14" s="254"/>
      <c r="F14" s="254"/>
      <c r="G14" s="254"/>
      <c r="H14" s="254"/>
      <c r="I14" s="258" t="s">
        <v>52</v>
      </c>
      <c r="J14" s="258" t="s">
        <v>172</v>
      </c>
      <c r="K14" s="258" t="s">
        <v>173</v>
      </c>
      <c r="L14" s="258" t="s">
        <v>166</v>
      </c>
      <c r="M14" s="254">
        <v>1</v>
      </c>
      <c r="N14" s="258" t="s">
        <v>174</v>
      </c>
      <c r="O14" s="259" t="s">
        <v>175</v>
      </c>
      <c r="P14" s="257">
        <v>1</v>
      </c>
      <c r="Q14" s="257">
        <v>1</v>
      </c>
      <c r="R14" s="257">
        <v>1</v>
      </c>
      <c r="S14" s="257">
        <v>1</v>
      </c>
      <c r="T14" s="257">
        <v>1</v>
      </c>
      <c r="U14" s="258" t="s">
        <v>169</v>
      </c>
      <c r="V14" s="258" t="s">
        <v>176</v>
      </c>
      <c r="W14" s="258">
        <v>0.05</v>
      </c>
      <c r="X14" s="258">
        <v>0.05</v>
      </c>
      <c r="Y14" s="258">
        <v>0.05</v>
      </c>
      <c r="Z14" s="258">
        <v>0.1</v>
      </c>
      <c r="AA14" s="258">
        <v>0.1</v>
      </c>
      <c r="AB14" s="258">
        <v>0.1</v>
      </c>
      <c r="AC14" s="258">
        <v>0.1</v>
      </c>
      <c r="AD14" s="258">
        <v>0.1</v>
      </c>
      <c r="AE14" s="258">
        <v>0.1</v>
      </c>
      <c r="AF14" s="258">
        <v>0.1</v>
      </c>
      <c r="AG14" s="258">
        <v>0.1</v>
      </c>
      <c r="AH14" s="258">
        <v>0.05</v>
      </c>
      <c r="AI14" s="258">
        <v>0.05</v>
      </c>
      <c r="AJ14" s="258">
        <v>0.05</v>
      </c>
      <c r="AK14" s="258">
        <v>0.05</v>
      </c>
      <c r="AL14" s="258">
        <v>0.1</v>
      </c>
      <c r="AM14" s="258">
        <v>0.1</v>
      </c>
      <c r="AN14" s="258">
        <v>0.1</v>
      </c>
      <c r="AO14" s="258">
        <v>0.1</v>
      </c>
      <c r="AP14" s="258">
        <v>0.1</v>
      </c>
      <c r="AQ14" s="258">
        <v>0.1</v>
      </c>
      <c r="AR14" s="258">
        <v>0.1</v>
      </c>
      <c r="AS14" s="258"/>
      <c r="AT14" s="258"/>
      <c r="AU14" s="258">
        <f>SUM(AI14:AT14)</f>
        <v>0.84999999999999987</v>
      </c>
      <c r="AV14" s="260">
        <f>AU14/R14</f>
        <v>0.84999999999999987</v>
      </c>
      <c r="AW14" s="265" t="s">
        <v>530</v>
      </c>
      <c r="AX14" s="255" t="s">
        <v>171</v>
      </c>
      <c r="AY14" s="254" t="s">
        <v>171</v>
      </c>
    </row>
    <row r="15" spans="1:51" s="211" customFormat="1" ht="132.9" customHeight="1" x14ac:dyDescent="0.3">
      <c r="A15" s="231">
        <v>3</v>
      </c>
      <c r="B15" s="207">
        <v>38</v>
      </c>
      <c r="C15" s="207"/>
      <c r="D15" s="207"/>
      <c r="E15" s="207"/>
      <c r="F15" s="207"/>
      <c r="G15" s="207"/>
      <c r="H15" s="208" t="s">
        <v>177</v>
      </c>
      <c r="I15" s="109" t="s">
        <v>52</v>
      </c>
      <c r="J15" s="209" t="s">
        <v>178</v>
      </c>
      <c r="K15" s="209" t="s">
        <v>179</v>
      </c>
      <c r="L15" s="208"/>
      <c r="M15" s="208" t="s">
        <v>52</v>
      </c>
      <c r="N15" s="208" t="s">
        <v>180</v>
      </c>
      <c r="O15" s="208" t="s">
        <v>181</v>
      </c>
      <c r="P15" s="210">
        <v>0</v>
      </c>
      <c r="Q15" s="210">
        <v>0</v>
      </c>
      <c r="R15" s="210">
        <v>4</v>
      </c>
      <c r="S15" s="210">
        <v>0</v>
      </c>
      <c r="T15" s="210">
        <v>0</v>
      </c>
      <c r="U15" s="207" t="s">
        <v>182</v>
      </c>
      <c r="V15" s="207" t="s">
        <v>183</v>
      </c>
      <c r="W15" s="207">
        <v>0</v>
      </c>
      <c r="X15" s="207">
        <v>0</v>
      </c>
      <c r="Y15" s="207">
        <v>0</v>
      </c>
      <c r="Z15" s="207">
        <v>0</v>
      </c>
      <c r="AA15" s="207">
        <v>0</v>
      </c>
      <c r="AB15" s="207">
        <v>0</v>
      </c>
      <c r="AC15" s="207">
        <v>2</v>
      </c>
      <c r="AD15" s="207">
        <v>0</v>
      </c>
      <c r="AE15" s="207">
        <v>0</v>
      </c>
      <c r="AF15" s="207">
        <v>0</v>
      </c>
      <c r="AG15" s="207">
        <v>0</v>
      </c>
      <c r="AH15" s="207">
        <v>2</v>
      </c>
      <c r="AI15" s="210">
        <v>0</v>
      </c>
      <c r="AJ15" s="210">
        <v>0</v>
      </c>
      <c r="AK15" s="210">
        <v>0</v>
      </c>
      <c r="AL15" s="210">
        <v>0</v>
      </c>
      <c r="AM15" s="210">
        <v>0</v>
      </c>
      <c r="AN15" s="210">
        <v>1</v>
      </c>
      <c r="AO15" s="210">
        <v>0</v>
      </c>
      <c r="AP15" s="210">
        <v>0</v>
      </c>
      <c r="AQ15" s="210">
        <v>1</v>
      </c>
      <c r="AR15" s="210">
        <v>0</v>
      </c>
      <c r="AS15" s="210"/>
      <c r="AT15" s="210"/>
      <c r="AU15" s="131">
        <f>SUM(AI15:AT15)</f>
        <v>2</v>
      </c>
      <c r="AV15" s="203">
        <f>AU15/R15</f>
        <v>0.5</v>
      </c>
      <c r="AW15" s="219" t="s">
        <v>184</v>
      </c>
      <c r="AX15" s="255" t="s">
        <v>171</v>
      </c>
      <c r="AY15" s="254" t="s">
        <v>171</v>
      </c>
    </row>
    <row r="16" spans="1:51" s="211" customFormat="1" ht="120.9" customHeight="1" x14ac:dyDescent="0.3">
      <c r="A16" s="231">
        <v>4</v>
      </c>
      <c r="B16" s="207">
        <v>38</v>
      </c>
      <c r="C16" s="207"/>
      <c r="D16" s="207"/>
      <c r="E16" s="207"/>
      <c r="F16" s="207"/>
      <c r="G16" s="207"/>
      <c r="H16" s="208" t="s">
        <v>177</v>
      </c>
      <c r="I16" s="109" t="s">
        <v>52</v>
      </c>
      <c r="J16" s="209" t="s">
        <v>185</v>
      </c>
      <c r="K16" s="209" t="s">
        <v>186</v>
      </c>
      <c r="L16" s="208"/>
      <c r="M16" s="208" t="s">
        <v>52</v>
      </c>
      <c r="N16" s="208" t="s">
        <v>180</v>
      </c>
      <c r="O16" s="208" t="s">
        <v>187</v>
      </c>
      <c r="P16" s="210">
        <v>0</v>
      </c>
      <c r="Q16" s="210">
        <v>0</v>
      </c>
      <c r="R16" s="210">
        <v>4</v>
      </c>
      <c r="S16" s="210">
        <v>0</v>
      </c>
      <c r="T16" s="210">
        <v>0</v>
      </c>
      <c r="U16" s="207" t="s">
        <v>182</v>
      </c>
      <c r="V16" s="207" t="s">
        <v>183</v>
      </c>
      <c r="W16" s="207">
        <v>0</v>
      </c>
      <c r="X16" s="207">
        <v>0</v>
      </c>
      <c r="Y16" s="207">
        <v>0</v>
      </c>
      <c r="Z16" s="207">
        <v>0</v>
      </c>
      <c r="AA16" s="207">
        <v>0</v>
      </c>
      <c r="AB16" s="207">
        <v>0</v>
      </c>
      <c r="AC16" s="207">
        <v>2</v>
      </c>
      <c r="AD16" s="207">
        <v>0</v>
      </c>
      <c r="AE16" s="207">
        <v>0</v>
      </c>
      <c r="AF16" s="207">
        <v>0</v>
      </c>
      <c r="AG16" s="207">
        <v>0</v>
      </c>
      <c r="AH16" s="207">
        <v>2</v>
      </c>
      <c r="AI16" s="210">
        <v>0</v>
      </c>
      <c r="AJ16" s="210">
        <v>0</v>
      </c>
      <c r="AK16" s="210">
        <v>0</v>
      </c>
      <c r="AL16" s="210">
        <v>0</v>
      </c>
      <c r="AM16" s="210">
        <v>0</v>
      </c>
      <c r="AN16" s="210">
        <v>1</v>
      </c>
      <c r="AO16" s="210">
        <v>0</v>
      </c>
      <c r="AP16" s="210">
        <v>0</v>
      </c>
      <c r="AQ16" s="210">
        <v>1</v>
      </c>
      <c r="AR16" s="210">
        <v>0</v>
      </c>
      <c r="AS16" s="210"/>
      <c r="AT16" s="210"/>
      <c r="AU16" s="131">
        <f t="shared" ref="AU16:AU22" si="0">SUM(AI16:AT16)</f>
        <v>2</v>
      </c>
      <c r="AV16" s="203">
        <f t="shared" ref="AV16:AV22" si="1">AU16/R16</f>
        <v>0.5</v>
      </c>
      <c r="AW16" s="219" t="s">
        <v>188</v>
      </c>
      <c r="AX16" s="255" t="s">
        <v>171</v>
      </c>
      <c r="AY16" s="254" t="s">
        <v>171</v>
      </c>
    </row>
    <row r="17" spans="1:52" ht="123.75" customHeight="1" x14ac:dyDescent="0.25">
      <c r="A17" s="232">
        <v>5</v>
      </c>
      <c r="B17" s="194">
        <v>39</v>
      </c>
      <c r="C17" s="194"/>
      <c r="D17" s="194"/>
      <c r="E17" s="194"/>
      <c r="F17" s="194"/>
      <c r="G17" s="194"/>
      <c r="H17" s="208" t="s">
        <v>189</v>
      </c>
      <c r="I17" s="109" t="s">
        <v>52</v>
      </c>
      <c r="J17" s="209" t="s">
        <v>190</v>
      </c>
      <c r="K17" s="209" t="s">
        <v>191</v>
      </c>
      <c r="L17" s="208"/>
      <c r="M17" s="208" t="s">
        <v>52</v>
      </c>
      <c r="N17" s="208" t="s">
        <v>192</v>
      </c>
      <c r="O17" s="208" t="s">
        <v>193</v>
      </c>
      <c r="P17" s="216">
        <v>0</v>
      </c>
      <c r="Q17" s="216">
        <v>0</v>
      </c>
      <c r="R17" s="216">
        <v>1</v>
      </c>
      <c r="S17" s="219">
        <v>0</v>
      </c>
      <c r="T17" s="219">
        <v>0</v>
      </c>
      <c r="U17" s="208" t="s">
        <v>169</v>
      </c>
      <c r="V17" s="209" t="s">
        <v>194</v>
      </c>
      <c r="W17" s="226">
        <v>0.05</v>
      </c>
      <c r="X17" s="226">
        <v>0.09</v>
      </c>
      <c r="Y17" s="226">
        <v>0.09</v>
      </c>
      <c r="Z17" s="226">
        <v>0.09</v>
      </c>
      <c r="AA17" s="226">
        <v>0.09</v>
      </c>
      <c r="AB17" s="226">
        <v>0.09</v>
      </c>
      <c r="AC17" s="226">
        <v>0.09</v>
      </c>
      <c r="AD17" s="226">
        <v>0.09</v>
      </c>
      <c r="AE17" s="226">
        <v>0.09</v>
      </c>
      <c r="AF17" s="226">
        <v>0.09</v>
      </c>
      <c r="AG17" s="226">
        <v>0.09</v>
      </c>
      <c r="AH17" s="226">
        <v>0.05</v>
      </c>
      <c r="AI17" s="226">
        <v>0.05</v>
      </c>
      <c r="AJ17" s="239">
        <v>0.09</v>
      </c>
      <c r="AK17" s="239">
        <v>0.09</v>
      </c>
      <c r="AL17" s="239">
        <v>0.09</v>
      </c>
      <c r="AM17" s="238">
        <v>0.09</v>
      </c>
      <c r="AN17" s="226">
        <v>0.09</v>
      </c>
      <c r="AO17" s="226">
        <v>0.09</v>
      </c>
      <c r="AP17" s="226">
        <v>0.09</v>
      </c>
      <c r="AQ17" s="226">
        <v>0.09</v>
      </c>
      <c r="AR17" s="226">
        <v>0.09</v>
      </c>
      <c r="AS17" s="243" t="s">
        <v>195</v>
      </c>
      <c r="AT17" s="243" t="s">
        <v>195</v>
      </c>
      <c r="AU17" s="131">
        <f t="shared" si="0"/>
        <v>0.85999999999999988</v>
      </c>
      <c r="AV17" s="244">
        <f>SUM(AI17:AT17)</f>
        <v>0.85999999999999988</v>
      </c>
      <c r="AW17" s="266" t="s">
        <v>531</v>
      </c>
      <c r="AX17" s="206" t="s">
        <v>171</v>
      </c>
      <c r="AY17" s="206" t="s">
        <v>171</v>
      </c>
      <c r="AZ17" s="224"/>
    </row>
    <row r="18" spans="1:52" ht="124.2" x14ac:dyDescent="0.3">
      <c r="A18" s="232">
        <v>6</v>
      </c>
      <c r="B18" s="194">
        <v>39</v>
      </c>
      <c r="C18" s="194"/>
      <c r="D18" s="194"/>
      <c r="E18" s="194"/>
      <c r="F18" s="194"/>
      <c r="G18" s="194"/>
      <c r="H18" s="208" t="s">
        <v>189</v>
      </c>
      <c r="I18" s="109" t="s">
        <v>52</v>
      </c>
      <c r="J18" s="209" t="s">
        <v>196</v>
      </c>
      <c r="K18" s="209" t="s">
        <v>197</v>
      </c>
      <c r="L18" s="208"/>
      <c r="M18" s="208" t="s">
        <v>52</v>
      </c>
      <c r="N18" s="208" t="s">
        <v>192</v>
      </c>
      <c r="O18" s="208" t="s">
        <v>198</v>
      </c>
      <c r="P18" s="216">
        <v>0</v>
      </c>
      <c r="Q18" s="216">
        <v>1</v>
      </c>
      <c r="R18" s="216">
        <v>1</v>
      </c>
      <c r="S18" s="219">
        <v>0</v>
      </c>
      <c r="T18" s="219">
        <v>0</v>
      </c>
      <c r="U18" s="208" t="s">
        <v>169</v>
      </c>
      <c r="V18" s="209" t="s">
        <v>199</v>
      </c>
      <c r="W18" s="226">
        <v>0.05</v>
      </c>
      <c r="X18" s="226">
        <v>0.11</v>
      </c>
      <c r="Y18" s="226">
        <v>0.11</v>
      </c>
      <c r="Z18" s="226">
        <v>0.11</v>
      </c>
      <c r="AA18" s="226">
        <v>0.11</v>
      </c>
      <c r="AB18" s="226">
        <v>0.11</v>
      </c>
      <c r="AC18" s="226">
        <v>0.1</v>
      </c>
      <c r="AD18" s="226">
        <v>0.06</v>
      </c>
      <c r="AE18" s="226">
        <v>0.06</v>
      </c>
      <c r="AF18" s="226">
        <v>0.06</v>
      </c>
      <c r="AG18" s="226">
        <v>0.06</v>
      </c>
      <c r="AH18" s="226">
        <v>0.06</v>
      </c>
      <c r="AI18" s="226">
        <v>0.05</v>
      </c>
      <c r="AJ18" s="238">
        <v>0.11</v>
      </c>
      <c r="AK18" s="239">
        <v>0.11</v>
      </c>
      <c r="AL18" s="239">
        <v>0.11</v>
      </c>
      <c r="AM18" s="238">
        <v>0.11</v>
      </c>
      <c r="AN18" s="226">
        <v>0.11</v>
      </c>
      <c r="AO18" s="226">
        <v>0.1</v>
      </c>
      <c r="AP18" s="250">
        <v>0.06</v>
      </c>
      <c r="AQ18" s="226">
        <v>0.06</v>
      </c>
      <c r="AR18" s="226">
        <v>0.06</v>
      </c>
      <c r="AS18" s="243" t="s">
        <v>195</v>
      </c>
      <c r="AT18" s="243" t="s">
        <v>195</v>
      </c>
      <c r="AU18" s="131">
        <f t="shared" si="0"/>
        <v>0.88000000000000012</v>
      </c>
      <c r="AV18" s="244">
        <f>SUM(AI18:AT18)</f>
        <v>0.88000000000000012</v>
      </c>
      <c r="AW18" s="209" t="s">
        <v>532</v>
      </c>
      <c r="AX18" s="206" t="s">
        <v>171</v>
      </c>
      <c r="AY18" s="206" t="s">
        <v>171</v>
      </c>
      <c r="AZ18" s="224"/>
    </row>
    <row r="19" spans="1:52" ht="110.4" x14ac:dyDescent="0.3">
      <c r="A19" s="232">
        <v>7</v>
      </c>
      <c r="B19" s="194">
        <v>39</v>
      </c>
      <c r="C19" s="194"/>
      <c r="D19" s="194"/>
      <c r="E19" s="194"/>
      <c r="F19" s="194"/>
      <c r="G19" s="194"/>
      <c r="H19" s="208" t="s">
        <v>189</v>
      </c>
      <c r="I19" s="109" t="s">
        <v>52</v>
      </c>
      <c r="J19" s="209" t="s">
        <v>200</v>
      </c>
      <c r="K19" s="209" t="s">
        <v>201</v>
      </c>
      <c r="L19" s="208"/>
      <c r="M19" s="208" t="s">
        <v>52</v>
      </c>
      <c r="N19" s="208" t="s">
        <v>192</v>
      </c>
      <c r="O19" s="208" t="s">
        <v>202</v>
      </c>
      <c r="P19" s="216">
        <v>0</v>
      </c>
      <c r="Q19" s="216">
        <v>0</v>
      </c>
      <c r="R19" s="219">
        <v>1</v>
      </c>
      <c r="S19" s="219">
        <v>0</v>
      </c>
      <c r="T19" s="219">
        <v>0</v>
      </c>
      <c r="U19" s="208" t="s">
        <v>169</v>
      </c>
      <c r="V19" s="209" t="s">
        <v>203</v>
      </c>
      <c r="W19" s="226">
        <v>0.02</v>
      </c>
      <c r="X19" s="226">
        <v>0.05</v>
      </c>
      <c r="Y19" s="226">
        <v>0.1</v>
      </c>
      <c r="Z19" s="226">
        <v>0.1</v>
      </c>
      <c r="AA19" s="226">
        <v>0.1</v>
      </c>
      <c r="AB19" s="226">
        <v>0.1</v>
      </c>
      <c r="AC19" s="226">
        <v>0.1</v>
      </c>
      <c r="AD19" s="226">
        <v>0.1</v>
      </c>
      <c r="AE19" s="226">
        <v>0.1</v>
      </c>
      <c r="AF19" s="226">
        <v>0.1</v>
      </c>
      <c r="AG19" s="226">
        <v>0.1</v>
      </c>
      <c r="AH19" s="226">
        <v>0.03</v>
      </c>
      <c r="AI19" s="226">
        <v>0.02</v>
      </c>
      <c r="AJ19" s="239">
        <v>0.05</v>
      </c>
      <c r="AK19" s="239">
        <v>0.1</v>
      </c>
      <c r="AL19" s="239">
        <v>0.1</v>
      </c>
      <c r="AM19" s="238">
        <v>0.1</v>
      </c>
      <c r="AN19" s="226">
        <v>0.1</v>
      </c>
      <c r="AO19" s="226">
        <v>0.1</v>
      </c>
      <c r="AP19" s="226">
        <v>0.1</v>
      </c>
      <c r="AQ19" s="226">
        <v>0.1</v>
      </c>
      <c r="AR19" s="226">
        <v>0.1</v>
      </c>
      <c r="AS19" s="243" t="s">
        <v>195</v>
      </c>
      <c r="AT19" s="243" t="s">
        <v>195</v>
      </c>
      <c r="AU19" s="131">
        <f t="shared" si="0"/>
        <v>0.86999999999999988</v>
      </c>
      <c r="AV19" s="244">
        <f>SUM(AI19:AT19)</f>
        <v>0.86999999999999988</v>
      </c>
      <c r="AW19" s="209" t="s">
        <v>533</v>
      </c>
      <c r="AX19" s="206" t="s">
        <v>171</v>
      </c>
      <c r="AY19" s="206" t="s">
        <v>171</v>
      </c>
      <c r="AZ19" s="224"/>
    </row>
    <row r="20" spans="1:52" ht="203.1" customHeight="1" x14ac:dyDescent="0.3">
      <c r="A20" s="232">
        <v>8</v>
      </c>
      <c r="B20" s="194">
        <v>39</v>
      </c>
      <c r="C20" s="194"/>
      <c r="D20" s="194"/>
      <c r="E20" s="194"/>
      <c r="F20" s="194"/>
      <c r="G20" s="194"/>
      <c r="H20" s="208" t="s">
        <v>189</v>
      </c>
      <c r="I20" s="109" t="s">
        <v>52</v>
      </c>
      <c r="J20" s="209" t="s">
        <v>204</v>
      </c>
      <c r="K20" s="209" t="s">
        <v>205</v>
      </c>
      <c r="L20" s="194"/>
      <c r="M20" s="208" t="s">
        <v>52</v>
      </c>
      <c r="N20" s="208" t="s">
        <v>192</v>
      </c>
      <c r="O20" s="208" t="s">
        <v>206</v>
      </c>
      <c r="P20" s="212">
        <v>0</v>
      </c>
      <c r="Q20" s="212">
        <v>0</v>
      </c>
      <c r="R20" s="212">
        <v>1</v>
      </c>
      <c r="S20" s="225">
        <v>0</v>
      </c>
      <c r="T20" s="225">
        <v>0</v>
      </c>
      <c r="U20" s="194" t="s">
        <v>207</v>
      </c>
      <c r="V20" s="209" t="s">
        <v>208</v>
      </c>
      <c r="W20" s="227">
        <v>0</v>
      </c>
      <c r="X20" s="227">
        <v>0</v>
      </c>
      <c r="Y20" s="227">
        <v>0.25</v>
      </c>
      <c r="Z20" s="227">
        <v>0</v>
      </c>
      <c r="AA20" s="227">
        <v>0</v>
      </c>
      <c r="AB20" s="227">
        <v>0.25</v>
      </c>
      <c r="AC20" s="227">
        <v>0</v>
      </c>
      <c r="AD20" s="227">
        <v>0</v>
      </c>
      <c r="AE20" s="227">
        <v>0.25</v>
      </c>
      <c r="AF20" s="227">
        <v>0</v>
      </c>
      <c r="AG20" s="227">
        <v>0</v>
      </c>
      <c r="AH20" s="227">
        <v>0.25</v>
      </c>
      <c r="AI20" s="240">
        <v>0</v>
      </c>
      <c r="AJ20" s="240">
        <v>0</v>
      </c>
      <c r="AK20" s="240">
        <v>0.25</v>
      </c>
      <c r="AL20" s="240">
        <v>0</v>
      </c>
      <c r="AM20" s="240">
        <v>0</v>
      </c>
      <c r="AN20" s="240">
        <v>0.25</v>
      </c>
      <c r="AO20" s="240">
        <v>0</v>
      </c>
      <c r="AP20" s="240">
        <v>0</v>
      </c>
      <c r="AQ20" s="240">
        <v>0.25</v>
      </c>
      <c r="AR20" s="240">
        <v>0</v>
      </c>
      <c r="AS20" s="110"/>
      <c r="AT20" s="110"/>
      <c r="AU20" s="131">
        <f t="shared" si="0"/>
        <v>0.75</v>
      </c>
      <c r="AV20" s="203">
        <f t="shared" si="1"/>
        <v>0.75</v>
      </c>
      <c r="AW20" s="216" t="s">
        <v>534</v>
      </c>
      <c r="AX20" s="212" t="s">
        <v>171</v>
      </c>
      <c r="AY20" s="110" t="s">
        <v>171</v>
      </c>
      <c r="AZ20" s="224"/>
    </row>
    <row r="21" spans="1:52" ht="179.25" customHeight="1" x14ac:dyDescent="0.3">
      <c r="A21" s="232">
        <v>9</v>
      </c>
      <c r="B21" s="194">
        <v>39</v>
      </c>
      <c r="C21" s="194"/>
      <c r="D21" s="194"/>
      <c r="E21" s="194"/>
      <c r="F21" s="194"/>
      <c r="G21" s="194"/>
      <c r="H21" s="208" t="s">
        <v>189</v>
      </c>
      <c r="I21" s="109" t="s">
        <v>52</v>
      </c>
      <c r="J21" s="217" t="s">
        <v>209</v>
      </c>
      <c r="K21" s="209" t="s">
        <v>210</v>
      </c>
      <c r="L21" s="194"/>
      <c r="M21" s="208" t="s">
        <v>52</v>
      </c>
      <c r="N21" s="194" t="s">
        <v>211</v>
      </c>
      <c r="O21" s="208" t="s">
        <v>212</v>
      </c>
      <c r="P21" s="110">
        <v>0</v>
      </c>
      <c r="Q21" s="110">
        <v>0</v>
      </c>
      <c r="R21" s="110">
        <v>3</v>
      </c>
      <c r="S21" s="110">
        <v>0</v>
      </c>
      <c r="T21" s="110">
        <v>0</v>
      </c>
      <c r="U21" s="208" t="s">
        <v>182</v>
      </c>
      <c r="V21" s="209" t="s">
        <v>213</v>
      </c>
      <c r="W21" s="194">
        <v>0</v>
      </c>
      <c r="X21" s="194">
        <v>0</v>
      </c>
      <c r="Y21" s="194">
        <v>0</v>
      </c>
      <c r="Z21" s="194">
        <v>1</v>
      </c>
      <c r="AA21" s="194">
        <v>0</v>
      </c>
      <c r="AB21" s="194">
        <v>0</v>
      </c>
      <c r="AC21" s="194">
        <v>1</v>
      </c>
      <c r="AD21" s="194">
        <v>0</v>
      </c>
      <c r="AE21" s="194">
        <v>0</v>
      </c>
      <c r="AF21" s="194">
        <v>0</v>
      </c>
      <c r="AG21" s="194">
        <v>0</v>
      </c>
      <c r="AH21" s="194">
        <v>1</v>
      </c>
      <c r="AI21" s="110">
        <v>0</v>
      </c>
      <c r="AJ21" s="110">
        <v>0</v>
      </c>
      <c r="AK21" s="110">
        <v>0</v>
      </c>
      <c r="AL21" s="110">
        <v>0</v>
      </c>
      <c r="AM21" s="110">
        <v>1</v>
      </c>
      <c r="AN21" s="110">
        <v>0</v>
      </c>
      <c r="AO21" s="110">
        <v>0</v>
      </c>
      <c r="AP21" s="110">
        <v>1</v>
      </c>
      <c r="AQ21" s="110">
        <v>0</v>
      </c>
      <c r="AR21" s="110">
        <v>0</v>
      </c>
      <c r="AS21" s="110"/>
      <c r="AT21" s="110"/>
      <c r="AU21" s="131">
        <f t="shared" si="0"/>
        <v>2</v>
      </c>
      <c r="AV21" s="203">
        <f t="shared" si="1"/>
        <v>0.66666666666666663</v>
      </c>
      <c r="AW21" s="267" t="s">
        <v>535</v>
      </c>
      <c r="AX21" s="212" t="s">
        <v>171</v>
      </c>
      <c r="AY21" s="110" t="s">
        <v>171</v>
      </c>
      <c r="AZ21" s="224"/>
    </row>
    <row r="22" spans="1:52" ht="409.5" customHeight="1" x14ac:dyDescent="0.3">
      <c r="A22" s="232">
        <v>10</v>
      </c>
      <c r="B22" s="194">
        <v>39</v>
      </c>
      <c r="C22" s="194"/>
      <c r="D22" s="194"/>
      <c r="E22" s="194"/>
      <c r="F22" s="194"/>
      <c r="G22" s="194"/>
      <c r="H22" s="208" t="s">
        <v>189</v>
      </c>
      <c r="I22" s="109" t="s">
        <v>52</v>
      </c>
      <c r="J22" s="209" t="s">
        <v>214</v>
      </c>
      <c r="K22" s="209" t="s">
        <v>215</v>
      </c>
      <c r="L22" s="194"/>
      <c r="M22" s="208" t="s">
        <v>52</v>
      </c>
      <c r="N22" s="194" t="s">
        <v>211</v>
      </c>
      <c r="O22" s="208" t="s">
        <v>216</v>
      </c>
      <c r="P22" s="110">
        <v>0</v>
      </c>
      <c r="Q22" s="110">
        <v>0</v>
      </c>
      <c r="R22" s="110">
        <v>12</v>
      </c>
      <c r="S22" s="110">
        <v>0</v>
      </c>
      <c r="T22" s="110">
        <v>0</v>
      </c>
      <c r="U22" s="194" t="s">
        <v>169</v>
      </c>
      <c r="V22" s="209" t="s">
        <v>217</v>
      </c>
      <c r="W22" s="194">
        <v>1</v>
      </c>
      <c r="X22" s="194">
        <v>1</v>
      </c>
      <c r="Y22" s="194">
        <v>1</v>
      </c>
      <c r="Z22" s="194">
        <v>1</v>
      </c>
      <c r="AA22" s="194">
        <v>1</v>
      </c>
      <c r="AB22" s="194">
        <v>1</v>
      </c>
      <c r="AC22" s="194">
        <v>1</v>
      </c>
      <c r="AD22" s="194">
        <v>1</v>
      </c>
      <c r="AE22" s="194">
        <v>1</v>
      </c>
      <c r="AF22" s="194">
        <v>1</v>
      </c>
      <c r="AG22" s="194">
        <v>1</v>
      </c>
      <c r="AH22" s="194">
        <v>1</v>
      </c>
      <c r="AI22" s="110">
        <v>1</v>
      </c>
      <c r="AJ22" s="110">
        <v>1</v>
      </c>
      <c r="AK22" s="110">
        <v>1</v>
      </c>
      <c r="AL22" s="110">
        <v>1</v>
      </c>
      <c r="AM22" s="110">
        <v>1</v>
      </c>
      <c r="AN22" s="110">
        <v>1</v>
      </c>
      <c r="AO22" s="110">
        <v>1</v>
      </c>
      <c r="AP22" s="110">
        <v>1</v>
      </c>
      <c r="AQ22" s="110">
        <v>1</v>
      </c>
      <c r="AR22" s="110">
        <v>1</v>
      </c>
      <c r="AS22" s="110"/>
      <c r="AT22" s="110"/>
      <c r="AU22" s="131">
        <f t="shared" si="0"/>
        <v>10</v>
      </c>
      <c r="AV22" s="203">
        <f t="shared" si="1"/>
        <v>0.83333333333333337</v>
      </c>
      <c r="AW22" s="268" t="s">
        <v>536</v>
      </c>
      <c r="AX22" s="212" t="s">
        <v>171</v>
      </c>
      <c r="AY22" s="110" t="s">
        <v>171</v>
      </c>
    </row>
    <row r="23" spans="1:52" x14ac:dyDescent="0.3">
      <c r="B23" s="686"/>
      <c r="C23" s="687"/>
      <c r="D23" s="687"/>
      <c r="E23" s="687"/>
      <c r="F23" s="687"/>
      <c r="G23" s="687"/>
      <c r="H23" s="687"/>
      <c r="I23" s="687"/>
      <c r="J23" s="687"/>
      <c r="K23" s="687"/>
      <c r="L23" s="687"/>
      <c r="M23" s="687"/>
      <c r="N23" s="687"/>
      <c r="O23" s="687"/>
      <c r="P23" s="687"/>
      <c r="Q23" s="687"/>
      <c r="R23" s="687"/>
      <c r="S23" s="687"/>
      <c r="T23" s="687"/>
      <c r="U23" s="687"/>
      <c r="V23" s="687"/>
      <c r="W23" s="687"/>
      <c r="X23" s="687"/>
      <c r="Y23" s="687"/>
      <c r="Z23" s="687"/>
      <c r="AA23" s="687"/>
      <c r="AB23" s="687"/>
      <c r="AC23" s="687"/>
      <c r="AD23" s="687"/>
      <c r="AE23" s="687"/>
      <c r="AF23" s="687"/>
      <c r="AG23" s="687"/>
      <c r="AH23" s="687"/>
      <c r="AI23" s="687"/>
      <c r="AJ23" s="687"/>
      <c r="AK23" s="687"/>
      <c r="AL23" s="687"/>
      <c r="AM23" s="687"/>
      <c r="AN23" s="687"/>
      <c r="AO23" s="687"/>
      <c r="AP23" s="687"/>
      <c r="AQ23" s="687"/>
      <c r="AR23" s="687"/>
      <c r="AS23" s="687"/>
      <c r="AT23" s="687"/>
      <c r="AU23" s="687"/>
      <c r="AV23" s="687"/>
      <c r="AW23" s="687"/>
      <c r="AX23" s="687"/>
      <c r="AY23" s="688"/>
    </row>
    <row r="24" spans="1:52" ht="27" customHeight="1" x14ac:dyDescent="0.3">
      <c r="B24" s="689" t="s">
        <v>218</v>
      </c>
      <c r="C24" s="690"/>
      <c r="D24" s="691"/>
      <c r="E24" s="671" t="s">
        <v>219</v>
      </c>
      <c r="F24" s="672"/>
      <c r="G24" s="672"/>
      <c r="H24" s="672"/>
      <c r="I24" s="672"/>
      <c r="J24" s="673"/>
      <c r="K24" s="677" t="s">
        <v>220</v>
      </c>
      <c r="L24" s="678"/>
      <c r="M24" s="678"/>
      <c r="N24" s="678"/>
      <c r="O24" s="678"/>
      <c r="P24" s="679"/>
      <c r="Q24" s="671" t="s">
        <v>219</v>
      </c>
      <c r="R24" s="672"/>
      <c r="S24" s="672"/>
      <c r="T24" s="672"/>
      <c r="U24" s="672"/>
      <c r="V24" s="673"/>
      <c r="W24" s="671" t="s">
        <v>219</v>
      </c>
      <c r="X24" s="672"/>
      <c r="Y24" s="672"/>
      <c r="Z24" s="672"/>
      <c r="AA24" s="672"/>
      <c r="AB24" s="672"/>
      <c r="AC24" s="672"/>
      <c r="AD24" s="673"/>
      <c r="AE24" s="671" t="s">
        <v>219</v>
      </c>
      <c r="AF24" s="672"/>
      <c r="AG24" s="672"/>
      <c r="AH24" s="672"/>
      <c r="AI24" s="672"/>
      <c r="AJ24" s="672"/>
      <c r="AK24" s="672"/>
      <c r="AL24" s="672"/>
      <c r="AM24" s="672"/>
      <c r="AN24" s="672"/>
      <c r="AO24" s="672"/>
      <c r="AP24" s="673"/>
      <c r="AQ24" s="677" t="s">
        <v>221</v>
      </c>
      <c r="AR24" s="678"/>
      <c r="AS24" s="678"/>
      <c r="AT24" s="679"/>
      <c r="AU24" s="671" t="s">
        <v>222</v>
      </c>
      <c r="AV24" s="672"/>
      <c r="AW24" s="672"/>
      <c r="AX24" s="672"/>
      <c r="AY24" s="673"/>
    </row>
    <row r="25" spans="1:52" x14ac:dyDescent="0.3">
      <c r="B25" s="692"/>
      <c r="C25" s="693"/>
      <c r="D25" s="694"/>
      <c r="E25" s="671" t="s">
        <v>223</v>
      </c>
      <c r="F25" s="672"/>
      <c r="G25" s="672"/>
      <c r="H25" s="672"/>
      <c r="I25" s="672"/>
      <c r="J25" s="673"/>
      <c r="K25" s="680"/>
      <c r="L25" s="681"/>
      <c r="M25" s="681"/>
      <c r="N25" s="681"/>
      <c r="O25" s="681"/>
      <c r="P25" s="682"/>
      <c r="Q25" s="671" t="s">
        <v>224</v>
      </c>
      <c r="R25" s="672"/>
      <c r="S25" s="672"/>
      <c r="T25" s="672"/>
      <c r="U25" s="672"/>
      <c r="V25" s="673"/>
      <c r="W25" s="671" t="s">
        <v>225</v>
      </c>
      <c r="X25" s="672"/>
      <c r="Y25" s="672"/>
      <c r="Z25" s="672"/>
      <c r="AA25" s="672"/>
      <c r="AB25" s="672"/>
      <c r="AC25" s="672"/>
      <c r="AD25" s="673"/>
      <c r="AE25" s="671" t="s">
        <v>226</v>
      </c>
      <c r="AF25" s="672"/>
      <c r="AG25" s="672"/>
      <c r="AH25" s="672"/>
      <c r="AI25" s="672"/>
      <c r="AJ25" s="672"/>
      <c r="AK25" s="672"/>
      <c r="AL25" s="672"/>
      <c r="AM25" s="672"/>
      <c r="AN25" s="672"/>
      <c r="AO25" s="672"/>
      <c r="AP25" s="673"/>
      <c r="AQ25" s="680"/>
      <c r="AR25" s="681"/>
      <c r="AS25" s="681"/>
      <c r="AT25" s="682"/>
      <c r="AU25" s="671" t="s">
        <v>227</v>
      </c>
      <c r="AV25" s="672"/>
      <c r="AW25" s="672"/>
      <c r="AX25" s="672"/>
      <c r="AY25" s="673"/>
    </row>
    <row r="26" spans="1:52" ht="30" customHeight="1" x14ac:dyDescent="0.3">
      <c r="B26" s="695"/>
      <c r="C26" s="696"/>
      <c r="D26" s="697"/>
      <c r="E26" s="671" t="s">
        <v>228</v>
      </c>
      <c r="F26" s="672"/>
      <c r="G26" s="672"/>
      <c r="H26" s="672"/>
      <c r="I26" s="672"/>
      <c r="J26" s="673"/>
      <c r="K26" s="683"/>
      <c r="L26" s="684"/>
      <c r="M26" s="684"/>
      <c r="N26" s="684"/>
      <c r="O26" s="684"/>
      <c r="P26" s="685"/>
      <c r="Q26" s="671" t="s">
        <v>229</v>
      </c>
      <c r="R26" s="672"/>
      <c r="S26" s="672"/>
      <c r="T26" s="672"/>
      <c r="U26" s="672"/>
      <c r="V26" s="673"/>
      <c r="W26" s="671" t="s">
        <v>230</v>
      </c>
      <c r="X26" s="672"/>
      <c r="Y26" s="672"/>
      <c r="Z26" s="672"/>
      <c r="AA26" s="672"/>
      <c r="AB26" s="672"/>
      <c r="AC26" s="672"/>
      <c r="AD26" s="673"/>
      <c r="AE26" s="671" t="s">
        <v>231</v>
      </c>
      <c r="AF26" s="672"/>
      <c r="AG26" s="672"/>
      <c r="AH26" s="672"/>
      <c r="AI26" s="672"/>
      <c r="AJ26" s="672"/>
      <c r="AK26" s="672"/>
      <c r="AL26" s="672"/>
      <c r="AM26" s="672"/>
      <c r="AN26" s="672"/>
      <c r="AO26" s="672"/>
      <c r="AP26" s="673"/>
      <c r="AQ26" s="683"/>
      <c r="AR26" s="684"/>
      <c r="AS26" s="684"/>
      <c r="AT26" s="685"/>
      <c r="AU26" s="671" t="s">
        <v>232</v>
      </c>
      <c r="AV26" s="672"/>
      <c r="AW26" s="672"/>
      <c r="AX26" s="672"/>
      <c r="AY26" s="673"/>
    </row>
  </sheetData>
  <mergeCells count="56">
    <mergeCell ref="B11:G11"/>
    <mergeCell ref="E25:J25"/>
    <mergeCell ref="Q25:V25"/>
    <mergeCell ref="W25:AD25"/>
    <mergeCell ref="AE25:AP25"/>
    <mergeCell ref="AU25:AY25"/>
    <mergeCell ref="AQ24:AT26"/>
    <mergeCell ref="AI11:AT11"/>
    <mergeCell ref="AU11:AV11"/>
    <mergeCell ref="B23:AY23"/>
    <mergeCell ref="B24:D26"/>
    <mergeCell ref="E24:J24"/>
    <mergeCell ref="K24:P26"/>
    <mergeCell ref="Q24:V24"/>
    <mergeCell ref="W24:AD24"/>
    <mergeCell ref="AE24:AP24"/>
    <mergeCell ref="E26:J26"/>
    <mergeCell ref="Q26:V26"/>
    <mergeCell ref="W26:AD26"/>
    <mergeCell ref="AE26:AP26"/>
    <mergeCell ref="AU26:AY26"/>
    <mergeCell ref="AU24:AY24"/>
    <mergeCell ref="M11:M12"/>
    <mergeCell ref="W11:AH11"/>
    <mergeCell ref="H11:I11"/>
    <mergeCell ref="J11:J12"/>
    <mergeCell ref="K11:K12"/>
    <mergeCell ref="L11:L12"/>
    <mergeCell ref="N11:N12"/>
    <mergeCell ref="O11:O12"/>
    <mergeCell ref="P11:T11"/>
    <mergeCell ref="U11:U12"/>
    <mergeCell ref="V11:V12"/>
    <mergeCell ref="B5:AH5"/>
    <mergeCell ref="AI5:AV10"/>
    <mergeCell ref="AW5:AW12"/>
    <mergeCell ref="AX5:AX12"/>
    <mergeCell ref="AY5:AY12"/>
    <mergeCell ref="B6:D8"/>
    <mergeCell ref="E6:F8"/>
    <mergeCell ref="G6:H8"/>
    <mergeCell ref="I6:J6"/>
    <mergeCell ref="L6:V8"/>
    <mergeCell ref="I7:J7"/>
    <mergeCell ref="I8:J8"/>
    <mergeCell ref="B9:D9"/>
    <mergeCell ref="E9:AH9"/>
    <mergeCell ref="B10:D10"/>
    <mergeCell ref="E10:AH10"/>
    <mergeCell ref="AX1:AY1"/>
    <mergeCell ref="B2:AW2"/>
    <mergeCell ref="AX2:AY2"/>
    <mergeCell ref="B3:AW4"/>
    <mergeCell ref="AX3:AY3"/>
    <mergeCell ref="AX4:AY4"/>
    <mergeCell ref="B1:AW1"/>
  </mergeCells>
  <pageMargins left="0.7" right="0.7" top="0.75" bottom="0.75" header="0.3" footer="0.3"/>
  <pageSetup paperSize="8"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A60"/>
  <sheetViews>
    <sheetView topLeftCell="A34" zoomScale="51" zoomScaleNormal="51" workbookViewId="0">
      <selection activeCell="V46" sqref="V46"/>
    </sheetView>
  </sheetViews>
  <sheetFormatPr baseColWidth="10" defaultColWidth="19.5546875" defaultRowHeight="13.8" x14ac:dyDescent="0.3"/>
  <cols>
    <col min="1" max="1" width="19.5546875" style="108" customWidth="1"/>
    <col min="2" max="25" width="11" style="108" customWidth="1"/>
    <col min="26" max="27" width="12.33203125" style="108" customWidth="1"/>
    <col min="28" max="31" width="8.109375" style="108" customWidth="1"/>
    <col min="32" max="32" width="9.44140625" style="108" customWidth="1"/>
    <col min="33" max="33" width="8.109375" style="108" customWidth="1"/>
    <col min="34" max="38" width="7.6640625" style="108" customWidth="1"/>
    <col min="39" max="39" width="11.33203125" style="108" customWidth="1"/>
    <col min="40" max="40" width="2.33203125" style="108" customWidth="1"/>
    <col min="41" max="41" width="19.5546875" style="108" customWidth="1"/>
    <col min="42" max="67" width="11.33203125" style="108" customWidth="1"/>
    <col min="68" max="79" width="8.6640625" style="108" customWidth="1"/>
    <col min="80" max="16384" width="19.5546875" style="108"/>
  </cols>
  <sheetData>
    <row r="1" spans="1:79" ht="16.5" customHeight="1" x14ac:dyDescent="0.3">
      <c r="A1" s="709" t="s">
        <v>0</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09"/>
      <c r="AO1" s="709"/>
      <c r="AP1" s="709"/>
      <c r="AQ1" s="709"/>
      <c r="AR1" s="709"/>
      <c r="AS1" s="709"/>
      <c r="AT1" s="709"/>
      <c r="AU1" s="709"/>
      <c r="AV1" s="709"/>
      <c r="AW1" s="709"/>
      <c r="AX1" s="709"/>
      <c r="AY1" s="709"/>
      <c r="AZ1" s="709"/>
      <c r="BA1" s="709"/>
      <c r="BB1" s="709"/>
      <c r="BC1" s="709"/>
      <c r="BD1" s="709"/>
      <c r="BE1" s="709"/>
      <c r="BF1" s="709"/>
      <c r="BG1" s="709"/>
      <c r="BH1" s="709"/>
      <c r="BI1" s="709"/>
      <c r="BJ1" s="709"/>
      <c r="BK1" s="709"/>
      <c r="BL1" s="709"/>
      <c r="BM1" s="709"/>
      <c r="BN1" s="709"/>
      <c r="BO1" s="709"/>
      <c r="BP1" s="709"/>
      <c r="BQ1" s="709"/>
      <c r="BR1" s="709"/>
      <c r="BS1" s="709"/>
      <c r="BT1" s="709"/>
      <c r="BU1" s="709"/>
      <c r="BV1" s="709"/>
      <c r="BW1" s="709"/>
      <c r="BX1" s="709"/>
      <c r="BY1" s="710" t="s">
        <v>1</v>
      </c>
      <c r="BZ1" s="710"/>
      <c r="CA1" s="710"/>
    </row>
    <row r="2" spans="1:79" ht="16.5" customHeight="1" x14ac:dyDescent="0.3">
      <c r="A2" s="709" t="s">
        <v>2</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09"/>
      <c r="AQ2" s="709"/>
      <c r="AR2" s="709"/>
      <c r="AS2" s="709"/>
      <c r="AT2" s="709"/>
      <c r="AU2" s="709"/>
      <c r="AV2" s="709"/>
      <c r="AW2" s="709"/>
      <c r="AX2" s="709"/>
      <c r="AY2" s="709"/>
      <c r="AZ2" s="709"/>
      <c r="BA2" s="709"/>
      <c r="BB2" s="709"/>
      <c r="BC2" s="709"/>
      <c r="BD2" s="709"/>
      <c r="BE2" s="709"/>
      <c r="BF2" s="709"/>
      <c r="BG2" s="709"/>
      <c r="BH2" s="709"/>
      <c r="BI2" s="709"/>
      <c r="BJ2" s="709"/>
      <c r="BK2" s="709"/>
      <c r="BL2" s="709"/>
      <c r="BM2" s="709"/>
      <c r="BN2" s="709"/>
      <c r="BO2" s="709"/>
      <c r="BP2" s="709"/>
      <c r="BQ2" s="709"/>
      <c r="BR2" s="709"/>
      <c r="BS2" s="709"/>
      <c r="BT2" s="709"/>
      <c r="BU2" s="709"/>
      <c r="BV2" s="709"/>
      <c r="BW2" s="709"/>
      <c r="BX2" s="709"/>
      <c r="BY2" s="710" t="s">
        <v>3</v>
      </c>
      <c r="BZ2" s="710"/>
      <c r="CA2" s="710"/>
    </row>
    <row r="3" spans="1:79" ht="26.25" customHeight="1" x14ac:dyDescent="0.3">
      <c r="A3" s="709" t="s">
        <v>233</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c r="AL3" s="709"/>
      <c r="AM3" s="709"/>
      <c r="AN3" s="709"/>
      <c r="AO3" s="709"/>
      <c r="AP3" s="709"/>
      <c r="AQ3" s="709"/>
      <c r="AR3" s="709"/>
      <c r="AS3" s="709"/>
      <c r="AT3" s="709"/>
      <c r="AU3" s="709"/>
      <c r="AV3" s="709"/>
      <c r="AW3" s="709"/>
      <c r="AX3" s="709"/>
      <c r="AY3" s="709"/>
      <c r="AZ3" s="709"/>
      <c r="BA3" s="709"/>
      <c r="BB3" s="709"/>
      <c r="BC3" s="709"/>
      <c r="BD3" s="709"/>
      <c r="BE3" s="709"/>
      <c r="BF3" s="709"/>
      <c r="BG3" s="709"/>
      <c r="BH3" s="709"/>
      <c r="BI3" s="709"/>
      <c r="BJ3" s="709"/>
      <c r="BK3" s="709"/>
      <c r="BL3" s="709"/>
      <c r="BM3" s="709"/>
      <c r="BN3" s="709"/>
      <c r="BO3" s="709"/>
      <c r="BP3" s="709"/>
      <c r="BQ3" s="709"/>
      <c r="BR3" s="709"/>
      <c r="BS3" s="709"/>
      <c r="BT3" s="709"/>
      <c r="BU3" s="709"/>
      <c r="BV3" s="709"/>
      <c r="BW3" s="709"/>
      <c r="BX3" s="709"/>
      <c r="BY3" s="710" t="s">
        <v>5</v>
      </c>
      <c r="BZ3" s="710"/>
      <c r="CA3" s="710"/>
    </row>
    <row r="4" spans="1:79" ht="16.5" customHeight="1" x14ac:dyDescent="0.3">
      <c r="A4" s="709" t="s">
        <v>234</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709"/>
      <c r="BA4" s="709"/>
      <c r="BB4" s="709"/>
      <c r="BC4" s="709"/>
      <c r="BD4" s="709"/>
      <c r="BE4" s="709"/>
      <c r="BF4" s="709"/>
      <c r="BG4" s="709"/>
      <c r="BH4" s="709"/>
      <c r="BI4" s="709"/>
      <c r="BJ4" s="709"/>
      <c r="BK4" s="709"/>
      <c r="BL4" s="709"/>
      <c r="BM4" s="709"/>
      <c r="BN4" s="709"/>
      <c r="BO4" s="709"/>
      <c r="BP4" s="709"/>
      <c r="BQ4" s="709"/>
      <c r="BR4" s="709"/>
      <c r="BS4" s="709"/>
      <c r="BT4" s="709"/>
      <c r="BU4" s="709"/>
      <c r="BV4" s="709"/>
      <c r="BW4" s="709"/>
      <c r="BX4" s="709"/>
      <c r="BY4" s="706" t="s">
        <v>235</v>
      </c>
      <c r="BZ4" s="707"/>
      <c r="CA4" s="708"/>
    </row>
    <row r="5" spans="1:79" ht="26.25" customHeight="1" x14ac:dyDescent="0.3">
      <c r="A5" s="703" t="s">
        <v>236</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3"/>
      <c r="AL5" s="703"/>
      <c r="AM5" s="703"/>
      <c r="AO5" s="703" t="s">
        <v>237</v>
      </c>
      <c r="AP5" s="703"/>
      <c r="AQ5" s="703"/>
      <c r="AR5" s="703"/>
      <c r="AS5" s="703"/>
      <c r="AT5" s="703"/>
      <c r="AU5" s="703"/>
      <c r="AV5" s="703"/>
      <c r="AW5" s="703"/>
      <c r="AX5" s="703"/>
      <c r="AY5" s="703"/>
      <c r="AZ5" s="703"/>
      <c r="BA5" s="703"/>
      <c r="BB5" s="703"/>
      <c r="BC5" s="703"/>
      <c r="BD5" s="703"/>
      <c r="BE5" s="703"/>
      <c r="BF5" s="703"/>
      <c r="BG5" s="703"/>
      <c r="BH5" s="703"/>
      <c r="BI5" s="703"/>
      <c r="BJ5" s="703"/>
      <c r="BK5" s="703"/>
      <c r="BL5" s="703"/>
      <c r="BM5" s="703"/>
      <c r="BN5" s="703"/>
      <c r="BO5" s="703"/>
      <c r="BP5" s="703"/>
      <c r="BQ5" s="703"/>
      <c r="BR5" s="703"/>
      <c r="BS5" s="703"/>
      <c r="BT5" s="703"/>
      <c r="BU5" s="703"/>
      <c r="BV5" s="703"/>
      <c r="BW5" s="703"/>
      <c r="BX5" s="703"/>
      <c r="BY5" s="704"/>
      <c r="BZ5" s="704"/>
      <c r="CA5" s="704"/>
    </row>
    <row r="6" spans="1:79" ht="27.6" x14ac:dyDescent="0.3">
      <c r="A6" s="149" t="s">
        <v>238</v>
      </c>
      <c r="B6" s="705"/>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5"/>
      <c r="AZ6" s="705"/>
      <c r="BA6" s="705"/>
      <c r="BB6" s="705"/>
      <c r="BC6" s="705"/>
      <c r="BD6" s="705"/>
      <c r="BE6" s="705"/>
      <c r="BF6" s="705"/>
      <c r="BG6" s="705"/>
      <c r="BH6" s="705"/>
      <c r="BI6" s="705"/>
      <c r="BJ6" s="705"/>
      <c r="BK6" s="705"/>
      <c r="BL6" s="705"/>
      <c r="BM6" s="705"/>
      <c r="BN6" s="705"/>
      <c r="BO6" s="705"/>
      <c r="BP6" s="705"/>
      <c r="BQ6" s="705"/>
      <c r="BR6" s="705"/>
      <c r="BS6" s="705"/>
      <c r="BT6" s="705"/>
      <c r="BU6" s="705"/>
      <c r="BV6" s="705"/>
      <c r="BW6" s="705"/>
      <c r="BX6" s="705"/>
      <c r="BY6" s="705"/>
      <c r="BZ6" s="705"/>
      <c r="CA6" s="705"/>
    </row>
    <row r="7" spans="1:79" ht="29.25" customHeight="1" x14ac:dyDescent="0.3">
      <c r="A7" s="150" t="s">
        <v>239</v>
      </c>
      <c r="B7" s="698"/>
      <c r="C7" s="700"/>
      <c r="D7" s="700"/>
      <c r="E7" s="700"/>
      <c r="F7" s="700"/>
      <c r="G7" s="700"/>
      <c r="H7" s="700"/>
      <c r="I7" s="700"/>
      <c r="J7" s="700"/>
      <c r="K7" s="700"/>
      <c r="L7" s="700"/>
      <c r="M7" s="700"/>
      <c r="N7" s="700"/>
      <c r="O7" s="700"/>
      <c r="P7" s="700"/>
      <c r="Q7" s="700"/>
      <c r="R7" s="700"/>
      <c r="S7" s="700"/>
      <c r="T7" s="700"/>
      <c r="U7" s="700"/>
      <c r="V7" s="700"/>
      <c r="W7" s="700"/>
      <c r="X7" s="700"/>
      <c r="Y7" s="700"/>
      <c r="Z7" s="700"/>
      <c r="AA7" s="700"/>
      <c r="AB7" s="700"/>
      <c r="AC7" s="700"/>
      <c r="AD7" s="700"/>
      <c r="AE7" s="700"/>
      <c r="AF7" s="700"/>
      <c r="AG7" s="700"/>
      <c r="AH7" s="700"/>
      <c r="AI7" s="700"/>
      <c r="AJ7" s="700"/>
      <c r="AK7" s="700"/>
      <c r="AL7" s="700"/>
      <c r="AM7" s="700"/>
      <c r="AN7" s="700"/>
      <c r="AO7" s="700"/>
      <c r="AP7" s="700"/>
      <c r="AQ7" s="700"/>
      <c r="AR7" s="700"/>
      <c r="AS7" s="700"/>
      <c r="AT7" s="700"/>
      <c r="AU7" s="700"/>
      <c r="AV7" s="700"/>
      <c r="AW7" s="700"/>
      <c r="AX7" s="700"/>
      <c r="AY7" s="700"/>
      <c r="AZ7" s="700"/>
      <c r="BA7" s="700"/>
      <c r="BB7" s="700"/>
      <c r="BC7" s="700"/>
      <c r="BD7" s="700"/>
      <c r="BE7" s="700"/>
      <c r="BF7" s="700"/>
      <c r="BG7" s="700"/>
      <c r="BH7" s="700"/>
      <c r="BI7" s="700"/>
      <c r="BJ7" s="700"/>
      <c r="BK7" s="700"/>
      <c r="BL7" s="700"/>
      <c r="BM7" s="700"/>
      <c r="BN7" s="700"/>
      <c r="BO7" s="700"/>
      <c r="BP7" s="700"/>
      <c r="BQ7" s="700"/>
      <c r="BR7" s="700"/>
      <c r="BS7" s="700"/>
      <c r="BT7" s="700"/>
      <c r="BU7" s="700"/>
      <c r="BV7" s="700"/>
      <c r="BW7" s="700"/>
      <c r="BX7" s="700"/>
      <c r="BY7" s="700"/>
      <c r="BZ7" s="700"/>
      <c r="CA7" s="699"/>
    </row>
    <row r="8" spans="1:79" ht="6" customHeight="1" x14ac:dyDescent="0.3">
      <c r="A8" s="140"/>
      <c r="B8" s="140"/>
      <c r="C8" s="140"/>
      <c r="D8" s="140"/>
      <c r="E8" s="140"/>
      <c r="F8" s="140"/>
      <c r="G8" s="140"/>
      <c r="H8" s="140"/>
      <c r="I8" s="140"/>
      <c r="J8" s="140"/>
      <c r="K8" s="140"/>
      <c r="L8" s="140"/>
      <c r="M8" s="140"/>
      <c r="N8" s="140"/>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O8" s="140"/>
      <c r="AP8" s="141"/>
      <c r="AQ8" s="141"/>
      <c r="AR8" s="141"/>
      <c r="AS8" s="141"/>
      <c r="AT8" s="141"/>
      <c r="AU8" s="141"/>
      <c r="AV8" s="141"/>
      <c r="AW8" s="141"/>
      <c r="AX8" s="141"/>
      <c r="AY8" s="141"/>
      <c r="AZ8" s="141"/>
      <c r="BA8" s="141"/>
    </row>
    <row r="9" spans="1:79" ht="30" customHeight="1" x14ac:dyDescent="0.3">
      <c r="A9" s="701" t="s">
        <v>240</v>
      </c>
      <c r="B9" s="698" t="s">
        <v>30</v>
      </c>
      <c r="C9" s="699"/>
      <c r="D9" s="698" t="s">
        <v>31</v>
      </c>
      <c r="E9" s="699"/>
      <c r="F9" s="698" t="s">
        <v>32</v>
      </c>
      <c r="G9" s="699"/>
      <c r="H9" s="698" t="s">
        <v>33</v>
      </c>
      <c r="I9" s="699"/>
      <c r="J9" s="698" t="s">
        <v>34</v>
      </c>
      <c r="K9" s="699"/>
      <c r="L9" s="698" t="s">
        <v>35</v>
      </c>
      <c r="M9" s="699"/>
      <c r="N9" s="698" t="s">
        <v>36</v>
      </c>
      <c r="O9" s="699"/>
      <c r="P9" s="698" t="s">
        <v>37</v>
      </c>
      <c r="Q9" s="699"/>
      <c r="R9" s="698" t="s">
        <v>38</v>
      </c>
      <c r="S9" s="699"/>
      <c r="T9" s="698" t="s">
        <v>8</v>
      </c>
      <c r="U9" s="699"/>
      <c r="V9" s="698" t="s">
        <v>39</v>
      </c>
      <c r="W9" s="699"/>
      <c r="X9" s="698" t="s">
        <v>40</v>
      </c>
      <c r="Y9" s="699"/>
      <c r="Z9" s="698" t="s">
        <v>241</v>
      </c>
      <c r="AA9" s="699"/>
      <c r="AB9" s="698" t="s">
        <v>242</v>
      </c>
      <c r="AC9" s="700"/>
      <c r="AD9" s="700"/>
      <c r="AE9" s="700"/>
      <c r="AF9" s="700"/>
      <c r="AG9" s="699"/>
      <c r="AH9" s="698" t="s">
        <v>243</v>
      </c>
      <c r="AI9" s="700"/>
      <c r="AJ9" s="700"/>
      <c r="AK9" s="700"/>
      <c r="AL9" s="700"/>
      <c r="AM9" s="699"/>
      <c r="AO9" s="701" t="s">
        <v>240</v>
      </c>
      <c r="AP9" s="698" t="s">
        <v>30</v>
      </c>
      <c r="AQ9" s="699"/>
      <c r="AR9" s="698" t="s">
        <v>31</v>
      </c>
      <c r="AS9" s="699"/>
      <c r="AT9" s="698" t="s">
        <v>32</v>
      </c>
      <c r="AU9" s="699"/>
      <c r="AV9" s="698" t="s">
        <v>33</v>
      </c>
      <c r="AW9" s="699"/>
      <c r="AX9" s="698" t="s">
        <v>34</v>
      </c>
      <c r="AY9" s="699"/>
      <c r="AZ9" s="698" t="s">
        <v>35</v>
      </c>
      <c r="BA9" s="699"/>
      <c r="BB9" s="698" t="s">
        <v>36</v>
      </c>
      <c r="BC9" s="699"/>
      <c r="BD9" s="698" t="s">
        <v>37</v>
      </c>
      <c r="BE9" s="699"/>
      <c r="BF9" s="698" t="s">
        <v>38</v>
      </c>
      <c r="BG9" s="699"/>
      <c r="BH9" s="698" t="s">
        <v>8</v>
      </c>
      <c r="BI9" s="699"/>
      <c r="BJ9" s="698" t="s">
        <v>39</v>
      </c>
      <c r="BK9" s="699"/>
      <c r="BL9" s="698" t="s">
        <v>40</v>
      </c>
      <c r="BM9" s="699"/>
      <c r="BN9" s="698" t="s">
        <v>241</v>
      </c>
      <c r="BO9" s="699"/>
      <c r="BP9" s="698" t="s">
        <v>242</v>
      </c>
      <c r="BQ9" s="700"/>
      <c r="BR9" s="700"/>
      <c r="BS9" s="700"/>
      <c r="BT9" s="700"/>
      <c r="BU9" s="699"/>
      <c r="BV9" s="698" t="s">
        <v>243</v>
      </c>
      <c r="BW9" s="700"/>
      <c r="BX9" s="700"/>
      <c r="BY9" s="700"/>
      <c r="BZ9" s="700"/>
      <c r="CA9" s="699"/>
    </row>
    <row r="10" spans="1:79" ht="36" customHeight="1" x14ac:dyDescent="0.3">
      <c r="A10" s="702"/>
      <c r="B10" s="111" t="s">
        <v>244</v>
      </c>
      <c r="C10" s="111" t="s">
        <v>245</v>
      </c>
      <c r="D10" s="111" t="s">
        <v>244</v>
      </c>
      <c r="E10" s="111" t="s">
        <v>245</v>
      </c>
      <c r="F10" s="111" t="s">
        <v>244</v>
      </c>
      <c r="G10" s="111" t="s">
        <v>245</v>
      </c>
      <c r="H10" s="111" t="s">
        <v>244</v>
      </c>
      <c r="I10" s="111" t="s">
        <v>245</v>
      </c>
      <c r="J10" s="111" t="s">
        <v>244</v>
      </c>
      <c r="K10" s="111" t="s">
        <v>245</v>
      </c>
      <c r="L10" s="111" t="s">
        <v>244</v>
      </c>
      <c r="M10" s="111" t="s">
        <v>245</v>
      </c>
      <c r="N10" s="111" t="s">
        <v>244</v>
      </c>
      <c r="O10" s="111" t="s">
        <v>245</v>
      </c>
      <c r="P10" s="111" t="s">
        <v>244</v>
      </c>
      <c r="Q10" s="111" t="s">
        <v>245</v>
      </c>
      <c r="R10" s="111" t="s">
        <v>244</v>
      </c>
      <c r="S10" s="111" t="s">
        <v>245</v>
      </c>
      <c r="T10" s="111" t="s">
        <v>244</v>
      </c>
      <c r="U10" s="111" t="s">
        <v>245</v>
      </c>
      <c r="V10" s="111" t="s">
        <v>244</v>
      </c>
      <c r="W10" s="111" t="s">
        <v>245</v>
      </c>
      <c r="X10" s="111" t="s">
        <v>244</v>
      </c>
      <c r="Y10" s="111" t="s">
        <v>245</v>
      </c>
      <c r="Z10" s="111" t="s">
        <v>244</v>
      </c>
      <c r="AA10" s="111" t="s">
        <v>245</v>
      </c>
      <c r="AB10" s="183" t="s">
        <v>246</v>
      </c>
      <c r="AC10" s="183" t="s">
        <v>247</v>
      </c>
      <c r="AD10" s="183" t="s">
        <v>248</v>
      </c>
      <c r="AE10" s="183" t="s">
        <v>249</v>
      </c>
      <c r="AF10" s="184" t="s">
        <v>250</v>
      </c>
      <c r="AG10" s="183" t="s">
        <v>251</v>
      </c>
      <c r="AH10" s="111" t="s">
        <v>252</v>
      </c>
      <c r="AI10" s="142" t="s">
        <v>253</v>
      </c>
      <c r="AJ10" s="111" t="s">
        <v>254</v>
      </c>
      <c r="AK10" s="111" t="s">
        <v>255</v>
      </c>
      <c r="AL10" s="111" t="s">
        <v>256</v>
      </c>
      <c r="AM10" s="111" t="s">
        <v>257</v>
      </c>
      <c r="AO10" s="702"/>
      <c r="AP10" s="111" t="s">
        <v>244</v>
      </c>
      <c r="AQ10" s="111" t="s">
        <v>245</v>
      </c>
      <c r="AR10" s="111" t="s">
        <v>244</v>
      </c>
      <c r="AS10" s="111" t="s">
        <v>245</v>
      </c>
      <c r="AT10" s="111" t="s">
        <v>244</v>
      </c>
      <c r="AU10" s="111" t="s">
        <v>245</v>
      </c>
      <c r="AV10" s="111" t="s">
        <v>244</v>
      </c>
      <c r="AW10" s="111" t="s">
        <v>245</v>
      </c>
      <c r="AX10" s="111" t="s">
        <v>244</v>
      </c>
      <c r="AY10" s="111" t="s">
        <v>245</v>
      </c>
      <c r="AZ10" s="111" t="s">
        <v>244</v>
      </c>
      <c r="BA10" s="111" t="s">
        <v>245</v>
      </c>
      <c r="BB10" s="111" t="s">
        <v>244</v>
      </c>
      <c r="BC10" s="111" t="s">
        <v>245</v>
      </c>
      <c r="BD10" s="111" t="s">
        <v>244</v>
      </c>
      <c r="BE10" s="111" t="s">
        <v>245</v>
      </c>
      <c r="BF10" s="111" t="s">
        <v>244</v>
      </c>
      <c r="BG10" s="111" t="s">
        <v>245</v>
      </c>
      <c r="BH10" s="111" t="s">
        <v>244</v>
      </c>
      <c r="BI10" s="111" t="s">
        <v>245</v>
      </c>
      <c r="BJ10" s="111" t="s">
        <v>244</v>
      </c>
      <c r="BK10" s="111" t="s">
        <v>245</v>
      </c>
      <c r="BL10" s="111" t="s">
        <v>244</v>
      </c>
      <c r="BM10" s="111" t="s">
        <v>245</v>
      </c>
      <c r="BN10" s="111" t="s">
        <v>244</v>
      </c>
      <c r="BO10" s="111" t="s">
        <v>245</v>
      </c>
      <c r="BP10" s="183" t="s">
        <v>246</v>
      </c>
      <c r="BQ10" s="183" t="s">
        <v>247</v>
      </c>
      <c r="BR10" s="183" t="s">
        <v>248</v>
      </c>
      <c r="BS10" s="183" t="s">
        <v>249</v>
      </c>
      <c r="BT10" s="184" t="s">
        <v>250</v>
      </c>
      <c r="BU10" s="183" t="s">
        <v>251</v>
      </c>
      <c r="BV10" s="181" t="s">
        <v>252</v>
      </c>
      <c r="BW10" s="182" t="s">
        <v>253</v>
      </c>
      <c r="BX10" s="181" t="s">
        <v>254</v>
      </c>
      <c r="BY10" s="181" t="s">
        <v>255</v>
      </c>
      <c r="BZ10" s="181" t="s">
        <v>256</v>
      </c>
      <c r="CA10" s="181" t="s">
        <v>257</v>
      </c>
    </row>
    <row r="11" spans="1:79" x14ac:dyDescent="0.3">
      <c r="A11" s="143" t="s">
        <v>258</v>
      </c>
      <c r="B11" s="143"/>
      <c r="C11" s="143"/>
      <c r="D11" s="143"/>
      <c r="E11" s="143"/>
      <c r="F11" s="143"/>
      <c r="G11" s="143"/>
      <c r="H11" s="143"/>
      <c r="I11" s="143"/>
      <c r="J11" s="143"/>
      <c r="K11" s="143"/>
      <c r="L11" s="143"/>
      <c r="M11" s="143"/>
      <c r="N11" s="143"/>
      <c r="O11" s="144"/>
      <c r="P11" s="144"/>
      <c r="Q11" s="144"/>
      <c r="R11" s="144"/>
      <c r="S11" s="144"/>
      <c r="T11" s="144"/>
      <c r="U11" s="144"/>
      <c r="V11" s="144"/>
      <c r="W11" s="144"/>
      <c r="X11" s="144"/>
      <c r="Y11" s="144"/>
      <c r="Z11" s="186">
        <f>B11+D11+F11+H11+J11+L11+N11+P11+R11+T11+V11+X11</f>
        <v>0</v>
      </c>
      <c r="AA11" s="151">
        <f>C11+E11+G11+I11+K11+M11+O11+Q11+S11+U11+W11+Y11</f>
        <v>0</v>
      </c>
      <c r="AB11" s="185"/>
      <c r="AC11" s="185"/>
      <c r="AD11" s="185"/>
      <c r="AE11" s="185"/>
      <c r="AF11" s="185"/>
      <c r="AG11" s="146"/>
      <c r="AH11" s="146"/>
      <c r="AI11" s="146"/>
      <c r="AJ11" s="146"/>
      <c r="AK11" s="146"/>
      <c r="AL11" s="146"/>
      <c r="AM11" s="147"/>
      <c r="AO11" s="143" t="s">
        <v>258</v>
      </c>
      <c r="AP11" s="143"/>
      <c r="AQ11" s="143"/>
      <c r="AR11" s="143"/>
      <c r="AS11" s="143"/>
      <c r="AT11" s="143"/>
      <c r="AU11" s="143"/>
      <c r="AV11" s="143"/>
      <c r="AW11" s="143"/>
      <c r="AX11" s="143"/>
      <c r="AY11" s="143"/>
      <c r="AZ11" s="143"/>
      <c r="BA11" s="143"/>
      <c r="BB11" s="143"/>
      <c r="BC11" s="144"/>
      <c r="BD11" s="144"/>
      <c r="BE11" s="144"/>
      <c r="BF11" s="144"/>
      <c r="BG11" s="144"/>
      <c r="BH11" s="144"/>
      <c r="BI11" s="144"/>
      <c r="BJ11" s="144"/>
      <c r="BK11" s="144"/>
      <c r="BL11" s="144"/>
      <c r="BM11" s="144"/>
      <c r="BN11" s="186">
        <f>AP11+AR11+AT11+AV11+AX11+AZ11+BB11+BD11+BF11+BH11+BJ11+BL11</f>
        <v>0</v>
      </c>
      <c r="BO11" s="151">
        <f>AQ11+AS11+AU11+AW11+AY11+BA11+BC11+BE11+BG11+BI11+BK11+BM11</f>
        <v>0</v>
      </c>
      <c r="BP11" s="146"/>
      <c r="BQ11" s="146"/>
      <c r="BR11" s="146"/>
      <c r="BS11" s="146"/>
      <c r="BT11" s="146"/>
      <c r="BU11" s="146"/>
      <c r="BV11" s="146"/>
      <c r="BW11" s="146"/>
      <c r="BX11" s="146"/>
      <c r="BY11" s="146"/>
      <c r="BZ11" s="146"/>
      <c r="CA11" s="147"/>
    </row>
    <row r="12" spans="1:79" x14ac:dyDescent="0.3">
      <c r="A12" s="143" t="s">
        <v>259</v>
      </c>
      <c r="B12" s="143"/>
      <c r="C12" s="143"/>
      <c r="D12" s="143"/>
      <c r="E12" s="143"/>
      <c r="F12" s="143"/>
      <c r="G12" s="143"/>
      <c r="H12" s="143"/>
      <c r="I12" s="143"/>
      <c r="J12" s="143"/>
      <c r="K12" s="143"/>
      <c r="L12" s="143"/>
      <c r="M12" s="143"/>
      <c r="N12" s="143"/>
      <c r="O12" s="144"/>
      <c r="P12" s="144"/>
      <c r="Q12" s="144"/>
      <c r="R12" s="144"/>
      <c r="S12" s="144"/>
      <c r="T12" s="144"/>
      <c r="U12" s="144"/>
      <c r="V12" s="144"/>
      <c r="W12" s="144"/>
      <c r="X12" s="144"/>
      <c r="Y12" s="144"/>
      <c r="Z12" s="186">
        <f t="shared" ref="Z12:Z31" si="0">B12+D12+F12+H12+J12+L12+N12+P12+R12+T12+V12+X12</f>
        <v>0</v>
      </c>
      <c r="AA12" s="151">
        <f t="shared" ref="AA12:AA31" si="1">C12+E12+G12+I12+K12+M12+O12+Q12+S12+U12+W12+Y12</f>
        <v>0</v>
      </c>
      <c r="AB12" s="185"/>
      <c r="AC12" s="185"/>
      <c r="AD12" s="185"/>
      <c r="AE12" s="185"/>
      <c r="AF12" s="185"/>
      <c r="AG12" s="146"/>
      <c r="AH12" s="146"/>
      <c r="AI12" s="146"/>
      <c r="AJ12" s="146"/>
      <c r="AK12" s="146"/>
      <c r="AL12" s="146"/>
      <c r="AM12" s="146"/>
      <c r="AO12" s="143" t="s">
        <v>259</v>
      </c>
      <c r="AP12" s="143"/>
      <c r="AQ12" s="143"/>
      <c r="AR12" s="143"/>
      <c r="AS12" s="143"/>
      <c r="AT12" s="143"/>
      <c r="AU12" s="143"/>
      <c r="AV12" s="143"/>
      <c r="AW12" s="143"/>
      <c r="AX12" s="143"/>
      <c r="AY12" s="143"/>
      <c r="AZ12" s="143"/>
      <c r="BA12" s="143"/>
      <c r="BB12" s="143"/>
      <c r="BC12" s="144"/>
      <c r="BD12" s="144"/>
      <c r="BE12" s="144"/>
      <c r="BF12" s="144"/>
      <c r="BG12" s="144"/>
      <c r="BH12" s="144"/>
      <c r="BI12" s="144"/>
      <c r="BJ12" s="144"/>
      <c r="BK12" s="144"/>
      <c r="BL12" s="144"/>
      <c r="BM12" s="144"/>
      <c r="BN12" s="186">
        <f t="shared" ref="BN12:BN31" si="2">AP12+AR12+AT12+AV12+AX12+AZ12+BB12+BD12+BF12+BH12+BJ12+BL12</f>
        <v>0</v>
      </c>
      <c r="BO12" s="151">
        <f t="shared" ref="BO12:BO31" si="3">AQ12+AS12+AU12+AW12+AY12+BA12+BC12+BE12+BG12+BI12+BK12+BM12</f>
        <v>0</v>
      </c>
      <c r="BP12" s="146"/>
      <c r="BQ12" s="146"/>
      <c r="BR12" s="146"/>
      <c r="BS12" s="146"/>
      <c r="BT12" s="146"/>
      <c r="BU12" s="146"/>
      <c r="BV12" s="146"/>
      <c r="BW12" s="146"/>
      <c r="BX12" s="146"/>
      <c r="BY12" s="146"/>
      <c r="BZ12" s="146"/>
      <c r="CA12" s="146"/>
    </row>
    <row r="13" spans="1:79" x14ac:dyDescent="0.3">
      <c r="A13" s="143" t="s">
        <v>260</v>
      </c>
      <c r="B13" s="143"/>
      <c r="C13" s="143"/>
      <c r="D13" s="143"/>
      <c r="E13" s="143"/>
      <c r="F13" s="143"/>
      <c r="G13" s="143"/>
      <c r="H13" s="143"/>
      <c r="I13" s="143"/>
      <c r="J13" s="143"/>
      <c r="K13" s="143"/>
      <c r="L13" s="143"/>
      <c r="M13" s="143"/>
      <c r="N13" s="143"/>
      <c r="O13" s="144"/>
      <c r="P13" s="144"/>
      <c r="Q13" s="144"/>
      <c r="R13" s="144"/>
      <c r="S13" s="144"/>
      <c r="T13" s="144"/>
      <c r="U13" s="144"/>
      <c r="V13" s="144"/>
      <c r="W13" s="144"/>
      <c r="X13" s="144"/>
      <c r="Y13" s="144"/>
      <c r="Z13" s="186">
        <f t="shared" si="0"/>
        <v>0</v>
      </c>
      <c r="AA13" s="151">
        <f t="shared" si="1"/>
        <v>0</v>
      </c>
      <c r="AB13" s="185"/>
      <c r="AC13" s="185"/>
      <c r="AD13" s="185"/>
      <c r="AE13" s="185"/>
      <c r="AF13" s="185"/>
      <c r="AG13" s="146"/>
      <c r="AH13" s="146"/>
      <c r="AI13" s="146"/>
      <c r="AJ13" s="146"/>
      <c r="AK13" s="146"/>
      <c r="AL13" s="146"/>
      <c r="AM13" s="146"/>
      <c r="AO13" s="143" t="s">
        <v>260</v>
      </c>
      <c r="AP13" s="143"/>
      <c r="AQ13" s="143"/>
      <c r="AR13" s="143"/>
      <c r="AS13" s="143"/>
      <c r="AT13" s="143"/>
      <c r="AU13" s="143"/>
      <c r="AV13" s="143"/>
      <c r="AW13" s="143"/>
      <c r="AX13" s="143"/>
      <c r="AY13" s="143"/>
      <c r="AZ13" s="143"/>
      <c r="BA13" s="143"/>
      <c r="BB13" s="143"/>
      <c r="BC13" s="144"/>
      <c r="BD13" s="144"/>
      <c r="BE13" s="144"/>
      <c r="BF13" s="144"/>
      <c r="BG13" s="144"/>
      <c r="BH13" s="144"/>
      <c r="BI13" s="144"/>
      <c r="BJ13" s="144"/>
      <c r="BK13" s="144"/>
      <c r="BL13" s="144"/>
      <c r="BM13" s="144"/>
      <c r="BN13" s="186">
        <f t="shared" si="2"/>
        <v>0</v>
      </c>
      <c r="BO13" s="151">
        <f t="shared" si="3"/>
        <v>0</v>
      </c>
      <c r="BP13" s="146"/>
      <c r="BQ13" s="146"/>
      <c r="BR13" s="146"/>
      <c r="BS13" s="146"/>
      <c r="BT13" s="146"/>
      <c r="BU13" s="146"/>
      <c r="BV13" s="146"/>
      <c r="BW13" s="146"/>
      <c r="BX13" s="146"/>
      <c r="BY13" s="146"/>
      <c r="BZ13" s="146"/>
      <c r="CA13" s="146"/>
    </row>
    <row r="14" spans="1:79" x14ac:dyDescent="0.3">
      <c r="A14" s="143" t="s">
        <v>261</v>
      </c>
      <c r="B14" s="143"/>
      <c r="C14" s="143"/>
      <c r="D14" s="143"/>
      <c r="E14" s="143"/>
      <c r="F14" s="143"/>
      <c r="G14" s="143"/>
      <c r="H14" s="143"/>
      <c r="I14" s="143"/>
      <c r="J14" s="143"/>
      <c r="K14" s="143"/>
      <c r="L14" s="143"/>
      <c r="M14" s="143"/>
      <c r="N14" s="143"/>
      <c r="O14" s="144"/>
      <c r="P14" s="144"/>
      <c r="Q14" s="144"/>
      <c r="R14" s="144"/>
      <c r="S14" s="144"/>
      <c r="T14" s="144"/>
      <c r="U14" s="144"/>
      <c r="V14" s="144"/>
      <c r="W14" s="144"/>
      <c r="X14" s="144"/>
      <c r="Y14" s="144"/>
      <c r="Z14" s="186">
        <f t="shared" si="0"/>
        <v>0</v>
      </c>
      <c r="AA14" s="151">
        <f t="shared" si="1"/>
        <v>0</v>
      </c>
      <c r="AB14" s="185"/>
      <c r="AC14" s="185"/>
      <c r="AD14" s="185"/>
      <c r="AE14" s="185"/>
      <c r="AF14" s="185"/>
      <c r="AG14" s="146"/>
      <c r="AH14" s="146"/>
      <c r="AI14" s="146"/>
      <c r="AJ14" s="146"/>
      <c r="AK14" s="146"/>
      <c r="AL14" s="146"/>
      <c r="AM14" s="146"/>
      <c r="AO14" s="143" t="s">
        <v>261</v>
      </c>
      <c r="AP14" s="143"/>
      <c r="AQ14" s="143"/>
      <c r="AR14" s="143"/>
      <c r="AS14" s="143"/>
      <c r="AT14" s="143"/>
      <c r="AU14" s="143"/>
      <c r="AV14" s="143"/>
      <c r="AW14" s="143"/>
      <c r="AX14" s="143"/>
      <c r="AY14" s="143"/>
      <c r="AZ14" s="143"/>
      <c r="BA14" s="143"/>
      <c r="BB14" s="143"/>
      <c r="BC14" s="144"/>
      <c r="BD14" s="144"/>
      <c r="BE14" s="144"/>
      <c r="BF14" s="144"/>
      <c r="BG14" s="144"/>
      <c r="BH14" s="144"/>
      <c r="BI14" s="144"/>
      <c r="BJ14" s="144"/>
      <c r="BK14" s="144"/>
      <c r="BL14" s="144"/>
      <c r="BM14" s="144"/>
      <c r="BN14" s="186">
        <f t="shared" si="2"/>
        <v>0</v>
      </c>
      <c r="BO14" s="151">
        <f t="shared" si="3"/>
        <v>0</v>
      </c>
      <c r="BP14" s="146"/>
      <c r="BQ14" s="146"/>
      <c r="BR14" s="146"/>
      <c r="BS14" s="146"/>
      <c r="BT14" s="146"/>
      <c r="BU14" s="146"/>
      <c r="BV14" s="146"/>
      <c r="BW14" s="146"/>
      <c r="BX14" s="146"/>
      <c r="BY14" s="146"/>
      <c r="BZ14" s="146"/>
      <c r="CA14" s="146"/>
    </row>
    <row r="15" spans="1:79" x14ac:dyDescent="0.3">
      <c r="A15" s="143" t="s">
        <v>262</v>
      </c>
      <c r="B15" s="143"/>
      <c r="C15" s="143"/>
      <c r="D15" s="143"/>
      <c r="E15" s="143"/>
      <c r="F15" s="143"/>
      <c r="G15" s="143"/>
      <c r="H15" s="143"/>
      <c r="I15" s="143"/>
      <c r="J15" s="143"/>
      <c r="K15" s="143"/>
      <c r="L15" s="143"/>
      <c r="M15" s="143"/>
      <c r="N15" s="143"/>
      <c r="O15" s="144"/>
      <c r="P15" s="144"/>
      <c r="Q15" s="144"/>
      <c r="R15" s="144"/>
      <c r="S15" s="144"/>
      <c r="T15" s="144"/>
      <c r="U15" s="144"/>
      <c r="V15" s="144"/>
      <c r="W15" s="144"/>
      <c r="X15" s="144"/>
      <c r="Y15" s="144"/>
      <c r="Z15" s="186">
        <f t="shared" si="0"/>
        <v>0</v>
      </c>
      <c r="AA15" s="151">
        <f t="shared" si="1"/>
        <v>0</v>
      </c>
      <c r="AB15" s="185"/>
      <c r="AC15" s="185"/>
      <c r="AD15" s="185"/>
      <c r="AE15" s="185"/>
      <c r="AF15" s="185"/>
      <c r="AG15" s="146"/>
      <c r="AH15" s="146"/>
      <c r="AI15" s="146"/>
      <c r="AJ15" s="146"/>
      <c r="AK15" s="146"/>
      <c r="AL15" s="146"/>
      <c r="AM15" s="146"/>
      <c r="AO15" s="143" t="s">
        <v>262</v>
      </c>
      <c r="AP15" s="143"/>
      <c r="AQ15" s="143"/>
      <c r="AR15" s="143"/>
      <c r="AS15" s="143"/>
      <c r="AT15" s="143"/>
      <c r="AU15" s="143"/>
      <c r="AV15" s="143"/>
      <c r="AW15" s="143"/>
      <c r="AX15" s="143"/>
      <c r="AY15" s="143"/>
      <c r="AZ15" s="143"/>
      <c r="BA15" s="143"/>
      <c r="BB15" s="143"/>
      <c r="BC15" s="144"/>
      <c r="BD15" s="144"/>
      <c r="BE15" s="144"/>
      <c r="BF15" s="144"/>
      <c r="BG15" s="144"/>
      <c r="BH15" s="144"/>
      <c r="BI15" s="144"/>
      <c r="BJ15" s="144"/>
      <c r="BK15" s="144"/>
      <c r="BL15" s="144"/>
      <c r="BM15" s="144"/>
      <c r="BN15" s="186">
        <f t="shared" si="2"/>
        <v>0</v>
      </c>
      <c r="BO15" s="151">
        <f t="shared" si="3"/>
        <v>0</v>
      </c>
      <c r="BP15" s="146"/>
      <c r="BQ15" s="146"/>
      <c r="BR15" s="146"/>
      <c r="BS15" s="146"/>
      <c r="BT15" s="146"/>
      <c r="BU15" s="146"/>
      <c r="BV15" s="146"/>
      <c r="BW15" s="146"/>
      <c r="BX15" s="146"/>
      <c r="BY15" s="146"/>
      <c r="BZ15" s="146"/>
      <c r="CA15" s="146"/>
    </row>
    <row r="16" spans="1:79" x14ac:dyDescent="0.3">
      <c r="A16" s="143" t="s">
        <v>263</v>
      </c>
      <c r="B16" s="143"/>
      <c r="C16" s="143"/>
      <c r="D16" s="143"/>
      <c r="E16" s="143"/>
      <c r="F16" s="143"/>
      <c r="G16" s="143"/>
      <c r="H16" s="143"/>
      <c r="I16" s="143"/>
      <c r="J16" s="143"/>
      <c r="K16" s="143"/>
      <c r="L16" s="143"/>
      <c r="M16" s="143"/>
      <c r="N16" s="143"/>
      <c r="O16" s="144"/>
      <c r="P16" s="144"/>
      <c r="Q16" s="144"/>
      <c r="R16" s="144"/>
      <c r="S16" s="144"/>
      <c r="T16" s="144"/>
      <c r="U16" s="144"/>
      <c r="V16" s="144"/>
      <c r="W16" s="144"/>
      <c r="X16" s="144"/>
      <c r="Y16" s="144"/>
      <c r="Z16" s="186">
        <f t="shared" si="0"/>
        <v>0</v>
      </c>
      <c r="AA16" s="151">
        <f t="shared" si="1"/>
        <v>0</v>
      </c>
      <c r="AB16" s="185"/>
      <c r="AC16" s="185"/>
      <c r="AD16" s="185"/>
      <c r="AE16" s="185"/>
      <c r="AF16" s="185"/>
      <c r="AG16" s="146"/>
      <c r="AH16" s="146"/>
      <c r="AI16" s="146"/>
      <c r="AJ16" s="146"/>
      <c r="AK16" s="146"/>
      <c r="AL16" s="146"/>
      <c r="AM16" s="146"/>
      <c r="AO16" s="143" t="s">
        <v>263</v>
      </c>
      <c r="AP16" s="143"/>
      <c r="AQ16" s="143"/>
      <c r="AR16" s="143"/>
      <c r="AS16" s="143"/>
      <c r="AT16" s="143"/>
      <c r="AU16" s="143"/>
      <c r="AV16" s="143"/>
      <c r="AW16" s="143"/>
      <c r="AX16" s="143"/>
      <c r="AY16" s="143"/>
      <c r="AZ16" s="143"/>
      <c r="BA16" s="143"/>
      <c r="BB16" s="143"/>
      <c r="BC16" s="144"/>
      <c r="BD16" s="144"/>
      <c r="BE16" s="144"/>
      <c r="BF16" s="144"/>
      <c r="BG16" s="144"/>
      <c r="BH16" s="144"/>
      <c r="BI16" s="144"/>
      <c r="BJ16" s="144"/>
      <c r="BK16" s="144"/>
      <c r="BL16" s="144"/>
      <c r="BM16" s="144"/>
      <c r="BN16" s="186">
        <f t="shared" si="2"/>
        <v>0</v>
      </c>
      <c r="BO16" s="151">
        <f t="shared" si="3"/>
        <v>0</v>
      </c>
      <c r="BP16" s="146"/>
      <c r="BQ16" s="146"/>
      <c r="BR16" s="146"/>
      <c r="BS16" s="146"/>
      <c r="BT16" s="146"/>
      <c r="BU16" s="146"/>
      <c r="BV16" s="146"/>
      <c r="BW16" s="146"/>
      <c r="BX16" s="146"/>
      <c r="BY16" s="146"/>
      <c r="BZ16" s="146"/>
      <c r="CA16" s="146"/>
    </row>
    <row r="17" spans="1:79" x14ac:dyDescent="0.3">
      <c r="A17" s="143" t="s">
        <v>264</v>
      </c>
      <c r="B17" s="143"/>
      <c r="C17" s="143"/>
      <c r="D17" s="143"/>
      <c r="E17" s="143"/>
      <c r="F17" s="143"/>
      <c r="G17" s="143"/>
      <c r="H17" s="143"/>
      <c r="I17" s="143"/>
      <c r="J17" s="143"/>
      <c r="K17" s="143"/>
      <c r="L17" s="143"/>
      <c r="M17" s="143"/>
      <c r="N17" s="143"/>
      <c r="O17" s="144"/>
      <c r="P17" s="144"/>
      <c r="Q17" s="144"/>
      <c r="R17" s="144"/>
      <c r="S17" s="144"/>
      <c r="T17" s="144"/>
      <c r="U17" s="144"/>
      <c r="V17" s="144"/>
      <c r="W17" s="144"/>
      <c r="X17" s="144"/>
      <c r="Y17" s="144"/>
      <c r="Z17" s="186">
        <f t="shared" si="0"/>
        <v>0</v>
      </c>
      <c r="AA17" s="151">
        <f t="shared" si="1"/>
        <v>0</v>
      </c>
      <c r="AB17" s="185"/>
      <c r="AC17" s="185"/>
      <c r="AD17" s="185"/>
      <c r="AE17" s="185"/>
      <c r="AF17" s="185"/>
      <c r="AG17" s="146"/>
      <c r="AH17" s="146"/>
      <c r="AI17" s="146"/>
      <c r="AJ17" s="146"/>
      <c r="AK17" s="146"/>
      <c r="AL17" s="146"/>
      <c r="AM17" s="146"/>
      <c r="AO17" s="143" t="s">
        <v>264</v>
      </c>
      <c r="AP17" s="143"/>
      <c r="AQ17" s="143"/>
      <c r="AR17" s="143"/>
      <c r="AS17" s="143"/>
      <c r="AT17" s="143"/>
      <c r="AU17" s="143"/>
      <c r="AV17" s="143"/>
      <c r="AW17" s="143"/>
      <c r="AX17" s="143"/>
      <c r="AY17" s="143"/>
      <c r="AZ17" s="143"/>
      <c r="BA17" s="143"/>
      <c r="BB17" s="143"/>
      <c r="BC17" s="144"/>
      <c r="BD17" s="144"/>
      <c r="BE17" s="144"/>
      <c r="BF17" s="144"/>
      <c r="BG17" s="144"/>
      <c r="BH17" s="144"/>
      <c r="BI17" s="144"/>
      <c r="BJ17" s="144"/>
      <c r="BK17" s="144"/>
      <c r="BL17" s="144"/>
      <c r="BM17" s="144"/>
      <c r="BN17" s="186">
        <f t="shared" si="2"/>
        <v>0</v>
      </c>
      <c r="BO17" s="151">
        <f t="shared" si="3"/>
        <v>0</v>
      </c>
      <c r="BP17" s="146"/>
      <c r="BQ17" s="146"/>
      <c r="BR17" s="146"/>
      <c r="BS17" s="146"/>
      <c r="BT17" s="146"/>
      <c r="BU17" s="146"/>
      <c r="BV17" s="146"/>
      <c r="BW17" s="146"/>
      <c r="BX17" s="146"/>
      <c r="BY17" s="146"/>
      <c r="BZ17" s="146"/>
      <c r="CA17" s="146"/>
    </row>
    <row r="18" spans="1:79" x14ac:dyDescent="0.3">
      <c r="A18" s="143" t="s">
        <v>265</v>
      </c>
      <c r="B18" s="143"/>
      <c r="C18" s="143"/>
      <c r="D18" s="143"/>
      <c r="E18" s="143"/>
      <c r="F18" s="143"/>
      <c r="G18" s="143"/>
      <c r="H18" s="143"/>
      <c r="I18" s="143"/>
      <c r="J18" s="143"/>
      <c r="K18" s="143"/>
      <c r="L18" s="143"/>
      <c r="M18" s="143"/>
      <c r="N18" s="143"/>
      <c r="O18" s="144"/>
      <c r="P18" s="144"/>
      <c r="Q18" s="144"/>
      <c r="R18" s="144"/>
      <c r="S18" s="144"/>
      <c r="T18" s="144"/>
      <c r="U18" s="144"/>
      <c r="V18" s="144"/>
      <c r="W18" s="144"/>
      <c r="X18" s="144"/>
      <c r="Y18" s="144"/>
      <c r="Z18" s="186">
        <f t="shared" si="0"/>
        <v>0</v>
      </c>
      <c r="AA18" s="151">
        <f t="shared" si="1"/>
        <v>0</v>
      </c>
      <c r="AB18" s="185"/>
      <c r="AC18" s="185"/>
      <c r="AD18" s="185"/>
      <c r="AE18" s="185"/>
      <c r="AF18" s="185"/>
      <c r="AG18" s="146"/>
      <c r="AH18" s="146"/>
      <c r="AI18" s="146"/>
      <c r="AJ18" s="146"/>
      <c r="AK18" s="146"/>
      <c r="AL18" s="146"/>
      <c r="AM18" s="146"/>
      <c r="AO18" s="143" t="s">
        <v>265</v>
      </c>
      <c r="AP18" s="143"/>
      <c r="AQ18" s="143"/>
      <c r="AR18" s="143"/>
      <c r="AS18" s="143"/>
      <c r="AT18" s="143"/>
      <c r="AU18" s="143"/>
      <c r="AV18" s="143"/>
      <c r="AW18" s="143"/>
      <c r="AX18" s="143"/>
      <c r="AY18" s="143"/>
      <c r="AZ18" s="143"/>
      <c r="BA18" s="143"/>
      <c r="BB18" s="143"/>
      <c r="BC18" s="144"/>
      <c r="BD18" s="144"/>
      <c r="BE18" s="144"/>
      <c r="BF18" s="144"/>
      <c r="BG18" s="144"/>
      <c r="BH18" s="144"/>
      <c r="BI18" s="144"/>
      <c r="BJ18" s="144"/>
      <c r="BK18" s="144"/>
      <c r="BL18" s="144"/>
      <c r="BM18" s="144"/>
      <c r="BN18" s="186">
        <f t="shared" si="2"/>
        <v>0</v>
      </c>
      <c r="BO18" s="151">
        <f t="shared" si="3"/>
        <v>0</v>
      </c>
      <c r="BP18" s="146"/>
      <c r="BQ18" s="146"/>
      <c r="BR18" s="146"/>
      <c r="BS18" s="146"/>
      <c r="BT18" s="146"/>
      <c r="BU18" s="146"/>
      <c r="BV18" s="146"/>
      <c r="BW18" s="146"/>
      <c r="BX18" s="146"/>
      <c r="BY18" s="146"/>
      <c r="BZ18" s="146"/>
      <c r="CA18" s="146"/>
    </row>
    <row r="19" spans="1:79" x14ac:dyDescent="0.3">
      <c r="A19" s="143" t="s">
        <v>266</v>
      </c>
      <c r="B19" s="143"/>
      <c r="C19" s="143"/>
      <c r="D19" s="143"/>
      <c r="E19" s="143"/>
      <c r="F19" s="143"/>
      <c r="G19" s="143"/>
      <c r="H19" s="143"/>
      <c r="I19" s="143"/>
      <c r="J19" s="143"/>
      <c r="K19" s="143"/>
      <c r="L19" s="143"/>
      <c r="M19" s="143"/>
      <c r="N19" s="143"/>
      <c r="O19" s="144"/>
      <c r="P19" s="144"/>
      <c r="Q19" s="144"/>
      <c r="R19" s="144"/>
      <c r="S19" s="144"/>
      <c r="T19" s="144"/>
      <c r="U19" s="144"/>
      <c r="V19" s="144"/>
      <c r="W19" s="144"/>
      <c r="X19" s="144"/>
      <c r="Y19" s="144"/>
      <c r="Z19" s="186">
        <f t="shared" si="0"/>
        <v>0</v>
      </c>
      <c r="AA19" s="151">
        <f t="shared" si="1"/>
        <v>0</v>
      </c>
      <c r="AB19" s="185"/>
      <c r="AC19" s="185"/>
      <c r="AD19" s="185"/>
      <c r="AE19" s="185"/>
      <c r="AF19" s="185"/>
      <c r="AG19" s="146"/>
      <c r="AH19" s="146"/>
      <c r="AI19" s="146"/>
      <c r="AJ19" s="146"/>
      <c r="AK19" s="146"/>
      <c r="AL19" s="146"/>
      <c r="AM19" s="146"/>
      <c r="AO19" s="143" t="s">
        <v>266</v>
      </c>
      <c r="AP19" s="143"/>
      <c r="AQ19" s="143"/>
      <c r="AR19" s="143"/>
      <c r="AS19" s="143"/>
      <c r="AT19" s="143"/>
      <c r="AU19" s="143"/>
      <c r="AV19" s="143"/>
      <c r="AW19" s="143"/>
      <c r="AX19" s="143"/>
      <c r="AY19" s="143"/>
      <c r="AZ19" s="143"/>
      <c r="BA19" s="143"/>
      <c r="BB19" s="143"/>
      <c r="BC19" s="144"/>
      <c r="BD19" s="144"/>
      <c r="BE19" s="144"/>
      <c r="BF19" s="144"/>
      <c r="BG19" s="144"/>
      <c r="BH19" s="144"/>
      <c r="BI19" s="144"/>
      <c r="BJ19" s="144"/>
      <c r="BK19" s="144"/>
      <c r="BL19" s="144"/>
      <c r="BM19" s="144"/>
      <c r="BN19" s="186">
        <f t="shared" si="2"/>
        <v>0</v>
      </c>
      <c r="BO19" s="151">
        <f t="shared" si="3"/>
        <v>0</v>
      </c>
      <c r="BP19" s="146"/>
      <c r="BQ19" s="146"/>
      <c r="BR19" s="146"/>
      <c r="BS19" s="146"/>
      <c r="BT19" s="146"/>
      <c r="BU19" s="146"/>
      <c r="BV19" s="146"/>
      <c r="BW19" s="146"/>
      <c r="BX19" s="146"/>
      <c r="BY19" s="146"/>
      <c r="BZ19" s="146"/>
      <c r="CA19" s="146"/>
    </row>
    <row r="20" spans="1:79" x14ac:dyDescent="0.3">
      <c r="A20" s="143" t="s">
        <v>267</v>
      </c>
      <c r="B20" s="143"/>
      <c r="C20" s="143"/>
      <c r="D20" s="143"/>
      <c r="E20" s="143"/>
      <c r="F20" s="143"/>
      <c r="G20" s="143"/>
      <c r="H20" s="143"/>
      <c r="I20" s="143"/>
      <c r="J20" s="143"/>
      <c r="K20" s="143"/>
      <c r="L20" s="143"/>
      <c r="M20" s="143"/>
      <c r="N20" s="143"/>
      <c r="O20" s="144"/>
      <c r="P20" s="144"/>
      <c r="Q20" s="144"/>
      <c r="R20" s="144"/>
      <c r="S20" s="144"/>
      <c r="T20" s="144"/>
      <c r="U20" s="144"/>
      <c r="V20" s="144"/>
      <c r="W20" s="144"/>
      <c r="X20" s="144"/>
      <c r="Y20" s="144"/>
      <c r="Z20" s="186">
        <f t="shared" si="0"/>
        <v>0</v>
      </c>
      <c r="AA20" s="151">
        <f t="shared" si="1"/>
        <v>0</v>
      </c>
      <c r="AB20" s="185"/>
      <c r="AC20" s="185"/>
      <c r="AD20" s="185"/>
      <c r="AE20" s="185"/>
      <c r="AF20" s="185"/>
      <c r="AG20" s="146"/>
      <c r="AH20" s="146"/>
      <c r="AI20" s="146"/>
      <c r="AJ20" s="146"/>
      <c r="AK20" s="146"/>
      <c r="AL20" s="146"/>
      <c r="AM20" s="146"/>
      <c r="AO20" s="143" t="s">
        <v>267</v>
      </c>
      <c r="AP20" s="143"/>
      <c r="AQ20" s="143"/>
      <c r="AR20" s="143"/>
      <c r="AS20" s="143"/>
      <c r="AT20" s="143"/>
      <c r="AU20" s="143"/>
      <c r="AV20" s="143"/>
      <c r="AW20" s="143"/>
      <c r="AX20" s="143"/>
      <c r="AY20" s="143"/>
      <c r="AZ20" s="143"/>
      <c r="BA20" s="143"/>
      <c r="BB20" s="143"/>
      <c r="BC20" s="144"/>
      <c r="BD20" s="144"/>
      <c r="BE20" s="144"/>
      <c r="BF20" s="144"/>
      <c r="BG20" s="144"/>
      <c r="BH20" s="144"/>
      <c r="BI20" s="144"/>
      <c r="BJ20" s="144"/>
      <c r="BK20" s="144"/>
      <c r="BL20" s="144"/>
      <c r="BM20" s="144"/>
      <c r="BN20" s="186">
        <f t="shared" si="2"/>
        <v>0</v>
      </c>
      <c r="BO20" s="151">
        <f t="shared" si="3"/>
        <v>0</v>
      </c>
      <c r="BP20" s="146"/>
      <c r="BQ20" s="146"/>
      <c r="BR20" s="146"/>
      <c r="BS20" s="146"/>
      <c r="BT20" s="146"/>
      <c r="BU20" s="146"/>
      <c r="BV20" s="146"/>
      <c r="BW20" s="146"/>
      <c r="BX20" s="146"/>
      <c r="BY20" s="146"/>
      <c r="BZ20" s="146"/>
      <c r="CA20" s="146"/>
    </row>
    <row r="21" spans="1:79" x14ac:dyDescent="0.3">
      <c r="A21" s="143" t="s">
        <v>268</v>
      </c>
      <c r="B21" s="143"/>
      <c r="C21" s="143"/>
      <c r="D21" s="143"/>
      <c r="E21" s="143"/>
      <c r="F21" s="143"/>
      <c r="G21" s="143"/>
      <c r="H21" s="143"/>
      <c r="I21" s="143"/>
      <c r="J21" s="143"/>
      <c r="K21" s="143"/>
      <c r="L21" s="143"/>
      <c r="M21" s="143"/>
      <c r="N21" s="143"/>
      <c r="O21" s="144"/>
      <c r="P21" s="144"/>
      <c r="Q21" s="144"/>
      <c r="R21" s="144"/>
      <c r="S21" s="144"/>
      <c r="T21" s="144"/>
      <c r="U21" s="144"/>
      <c r="V21" s="144"/>
      <c r="W21" s="144"/>
      <c r="X21" s="144"/>
      <c r="Y21" s="144"/>
      <c r="Z21" s="186">
        <f t="shared" si="0"/>
        <v>0</v>
      </c>
      <c r="AA21" s="151">
        <f t="shared" si="1"/>
        <v>0</v>
      </c>
      <c r="AB21" s="185"/>
      <c r="AC21" s="185"/>
      <c r="AD21" s="185"/>
      <c r="AE21" s="185"/>
      <c r="AF21" s="185"/>
      <c r="AG21" s="146"/>
      <c r="AH21" s="146"/>
      <c r="AI21" s="146"/>
      <c r="AJ21" s="146"/>
      <c r="AK21" s="146"/>
      <c r="AL21" s="146"/>
      <c r="AM21" s="146"/>
      <c r="AO21" s="143" t="s">
        <v>268</v>
      </c>
      <c r="AP21" s="143"/>
      <c r="AQ21" s="143"/>
      <c r="AR21" s="143"/>
      <c r="AS21" s="143"/>
      <c r="AT21" s="143"/>
      <c r="AU21" s="143"/>
      <c r="AV21" s="143"/>
      <c r="AW21" s="143"/>
      <c r="AX21" s="143"/>
      <c r="AY21" s="143"/>
      <c r="AZ21" s="143"/>
      <c r="BA21" s="143"/>
      <c r="BB21" s="143"/>
      <c r="BC21" s="144"/>
      <c r="BD21" s="144"/>
      <c r="BE21" s="144"/>
      <c r="BF21" s="144"/>
      <c r="BG21" s="144"/>
      <c r="BH21" s="144"/>
      <c r="BI21" s="144"/>
      <c r="BJ21" s="144"/>
      <c r="BK21" s="144"/>
      <c r="BL21" s="144"/>
      <c r="BM21" s="144"/>
      <c r="BN21" s="186">
        <f t="shared" si="2"/>
        <v>0</v>
      </c>
      <c r="BO21" s="151">
        <f t="shared" si="3"/>
        <v>0</v>
      </c>
      <c r="BP21" s="146"/>
      <c r="BQ21" s="146"/>
      <c r="BR21" s="146"/>
      <c r="BS21" s="146"/>
      <c r="BT21" s="146"/>
      <c r="BU21" s="146"/>
      <c r="BV21" s="146"/>
      <c r="BW21" s="146"/>
      <c r="BX21" s="146"/>
      <c r="BY21" s="146"/>
      <c r="BZ21" s="146"/>
      <c r="CA21" s="146"/>
    </row>
    <row r="22" spans="1:79" x14ac:dyDescent="0.3">
      <c r="A22" s="143" t="s">
        <v>269</v>
      </c>
      <c r="B22" s="143"/>
      <c r="C22" s="143"/>
      <c r="D22" s="143"/>
      <c r="E22" s="143"/>
      <c r="F22" s="143"/>
      <c r="G22" s="143"/>
      <c r="H22" s="143"/>
      <c r="I22" s="143"/>
      <c r="J22" s="143"/>
      <c r="K22" s="143"/>
      <c r="L22" s="143"/>
      <c r="M22" s="143"/>
      <c r="N22" s="143"/>
      <c r="O22" s="144"/>
      <c r="P22" s="144"/>
      <c r="Q22" s="144"/>
      <c r="R22" s="144"/>
      <c r="S22" s="144"/>
      <c r="T22" s="144"/>
      <c r="U22" s="144"/>
      <c r="V22" s="144"/>
      <c r="W22" s="144"/>
      <c r="X22" s="144"/>
      <c r="Y22" s="144"/>
      <c r="Z22" s="186">
        <f t="shared" si="0"/>
        <v>0</v>
      </c>
      <c r="AA22" s="151">
        <f t="shared" si="1"/>
        <v>0</v>
      </c>
      <c r="AB22" s="185"/>
      <c r="AC22" s="185"/>
      <c r="AD22" s="185"/>
      <c r="AE22" s="185"/>
      <c r="AF22" s="185"/>
      <c r="AG22" s="146"/>
      <c r="AH22" s="146"/>
      <c r="AI22" s="146"/>
      <c r="AJ22" s="146"/>
      <c r="AK22" s="146"/>
      <c r="AL22" s="146"/>
      <c r="AM22" s="146"/>
      <c r="AO22" s="143" t="s">
        <v>269</v>
      </c>
      <c r="AP22" s="143"/>
      <c r="AQ22" s="143"/>
      <c r="AR22" s="143"/>
      <c r="AS22" s="143"/>
      <c r="AT22" s="143"/>
      <c r="AU22" s="143"/>
      <c r="AV22" s="143"/>
      <c r="AW22" s="143"/>
      <c r="AX22" s="143"/>
      <c r="AY22" s="143"/>
      <c r="AZ22" s="143"/>
      <c r="BA22" s="143"/>
      <c r="BB22" s="143"/>
      <c r="BC22" s="144"/>
      <c r="BD22" s="144"/>
      <c r="BE22" s="144"/>
      <c r="BF22" s="144"/>
      <c r="BG22" s="144"/>
      <c r="BH22" s="144"/>
      <c r="BI22" s="144"/>
      <c r="BJ22" s="144"/>
      <c r="BK22" s="144"/>
      <c r="BL22" s="144"/>
      <c r="BM22" s="144"/>
      <c r="BN22" s="186">
        <f t="shared" si="2"/>
        <v>0</v>
      </c>
      <c r="BO22" s="151">
        <f t="shared" si="3"/>
        <v>0</v>
      </c>
      <c r="BP22" s="146"/>
      <c r="BQ22" s="146"/>
      <c r="BR22" s="146"/>
      <c r="BS22" s="146"/>
      <c r="BT22" s="146"/>
      <c r="BU22" s="146"/>
      <c r="BV22" s="146"/>
      <c r="BW22" s="146"/>
      <c r="BX22" s="146"/>
      <c r="BY22" s="146"/>
      <c r="BZ22" s="146"/>
      <c r="CA22" s="146"/>
    </row>
    <row r="23" spans="1:79" x14ac:dyDescent="0.3">
      <c r="A23" s="143" t="s">
        <v>270</v>
      </c>
      <c r="B23" s="143"/>
      <c r="C23" s="143"/>
      <c r="D23" s="143"/>
      <c r="E23" s="143"/>
      <c r="F23" s="143"/>
      <c r="G23" s="143"/>
      <c r="H23" s="143"/>
      <c r="I23" s="143"/>
      <c r="J23" s="143"/>
      <c r="K23" s="143"/>
      <c r="L23" s="143"/>
      <c r="M23" s="143"/>
      <c r="N23" s="143"/>
      <c r="O23" s="144"/>
      <c r="P23" s="144"/>
      <c r="Q23" s="144"/>
      <c r="R23" s="144"/>
      <c r="S23" s="144"/>
      <c r="T23" s="144"/>
      <c r="U23" s="144"/>
      <c r="V23" s="144"/>
      <c r="W23" s="144"/>
      <c r="X23" s="144"/>
      <c r="Y23" s="144"/>
      <c r="Z23" s="186">
        <f t="shared" si="0"/>
        <v>0</v>
      </c>
      <c r="AA23" s="151">
        <f t="shared" si="1"/>
        <v>0</v>
      </c>
      <c r="AB23" s="185"/>
      <c r="AC23" s="185"/>
      <c r="AD23" s="185"/>
      <c r="AE23" s="185"/>
      <c r="AF23" s="185"/>
      <c r="AG23" s="146"/>
      <c r="AH23" s="146"/>
      <c r="AI23" s="146"/>
      <c r="AJ23" s="146"/>
      <c r="AK23" s="146"/>
      <c r="AL23" s="146"/>
      <c r="AM23" s="146"/>
      <c r="AO23" s="143" t="s">
        <v>270</v>
      </c>
      <c r="AP23" s="143"/>
      <c r="AQ23" s="143"/>
      <c r="AR23" s="143"/>
      <c r="AS23" s="143"/>
      <c r="AT23" s="143"/>
      <c r="AU23" s="143"/>
      <c r="AV23" s="143"/>
      <c r="AW23" s="143"/>
      <c r="AX23" s="143"/>
      <c r="AY23" s="143"/>
      <c r="AZ23" s="143"/>
      <c r="BA23" s="143"/>
      <c r="BB23" s="143"/>
      <c r="BC23" s="144"/>
      <c r="BD23" s="144"/>
      <c r="BE23" s="144"/>
      <c r="BF23" s="144"/>
      <c r="BG23" s="144"/>
      <c r="BH23" s="144"/>
      <c r="BI23" s="144"/>
      <c r="BJ23" s="144"/>
      <c r="BK23" s="144"/>
      <c r="BL23" s="144"/>
      <c r="BM23" s="144"/>
      <c r="BN23" s="186">
        <f t="shared" si="2"/>
        <v>0</v>
      </c>
      <c r="BO23" s="151">
        <f t="shared" si="3"/>
        <v>0</v>
      </c>
      <c r="BP23" s="146"/>
      <c r="BQ23" s="146"/>
      <c r="BR23" s="146"/>
      <c r="BS23" s="146"/>
      <c r="BT23" s="146"/>
      <c r="BU23" s="146"/>
      <c r="BV23" s="146"/>
      <c r="BW23" s="146"/>
      <c r="BX23" s="146"/>
      <c r="BY23" s="146"/>
      <c r="BZ23" s="146"/>
      <c r="CA23" s="146"/>
    </row>
    <row r="24" spans="1:79" x14ac:dyDescent="0.3">
      <c r="A24" s="143" t="s">
        <v>271</v>
      </c>
      <c r="B24" s="143"/>
      <c r="C24" s="143"/>
      <c r="D24" s="143"/>
      <c r="E24" s="143"/>
      <c r="F24" s="143"/>
      <c r="G24" s="143"/>
      <c r="H24" s="143"/>
      <c r="I24" s="143"/>
      <c r="J24" s="143"/>
      <c r="K24" s="143"/>
      <c r="L24" s="143"/>
      <c r="M24" s="143"/>
      <c r="N24" s="143"/>
      <c r="O24" s="144"/>
      <c r="P24" s="144"/>
      <c r="Q24" s="144"/>
      <c r="R24" s="144"/>
      <c r="S24" s="144"/>
      <c r="T24" s="144"/>
      <c r="U24" s="144"/>
      <c r="V24" s="144"/>
      <c r="W24" s="144"/>
      <c r="X24" s="144"/>
      <c r="Y24" s="144"/>
      <c r="Z24" s="186">
        <f t="shared" si="0"/>
        <v>0</v>
      </c>
      <c r="AA24" s="151">
        <f t="shared" si="1"/>
        <v>0</v>
      </c>
      <c r="AB24" s="185"/>
      <c r="AC24" s="185"/>
      <c r="AD24" s="185"/>
      <c r="AE24" s="185"/>
      <c r="AF24" s="185"/>
      <c r="AG24" s="146"/>
      <c r="AH24" s="146"/>
      <c r="AI24" s="146"/>
      <c r="AJ24" s="146"/>
      <c r="AK24" s="146"/>
      <c r="AL24" s="146"/>
      <c r="AM24" s="146"/>
      <c r="AO24" s="143" t="s">
        <v>271</v>
      </c>
      <c r="AP24" s="143"/>
      <c r="AQ24" s="143"/>
      <c r="AR24" s="143"/>
      <c r="AS24" s="143"/>
      <c r="AT24" s="143"/>
      <c r="AU24" s="143"/>
      <c r="AV24" s="143"/>
      <c r="AW24" s="143"/>
      <c r="AX24" s="143"/>
      <c r="AY24" s="143"/>
      <c r="AZ24" s="143"/>
      <c r="BA24" s="143"/>
      <c r="BB24" s="143"/>
      <c r="BC24" s="144"/>
      <c r="BD24" s="144"/>
      <c r="BE24" s="144"/>
      <c r="BF24" s="144"/>
      <c r="BG24" s="144"/>
      <c r="BH24" s="144"/>
      <c r="BI24" s="144"/>
      <c r="BJ24" s="144"/>
      <c r="BK24" s="144"/>
      <c r="BL24" s="144"/>
      <c r="BM24" s="144"/>
      <c r="BN24" s="186">
        <f t="shared" si="2"/>
        <v>0</v>
      </c>
      <c r="BO24" s="151">
        <f t="shared" si="3"/>
        <v>0</v>
      </c>
      <c r="BP24" s="146"/>
      <c r="BQ24" s="146"/>
      <c r="BR24" s="146"/>
      <c r="BS24" s="146"/>
      <c r="BT24" s="146"/>
      <c r="BU24" s="146"/>
      <c r="BV24" s="146"/>
      <c r="BW24" s="146"/>
      <c r="BX24" s="146"/>
      <c r="BY24" s="146"/>
      <c r="BZ24" s="146"/>
      <c r="CA24" s="146"/>
    </row>
    <row r="25" spans="1:79" x14ac:dyDescent="0.3">
      <c r="A25" s="143" t="s">
        <v>272</v>
      </c>
      <c r="B25" s="143"/>
      <c r="C25" s="143"/>
      <c r="D25" s="143"/>
      <c r="E25" s="143"/>
      <c r="F25" s="143"/>
      <c r="G25" s="143"/>
      <c r="H25" s="143"/>
      <c r="I25" s="143"/>
      <c r="J25" s="143"/>
      <c r="K25" s="143"/>
      <c r="L25" s="143"/>
      <c r="M25" s="143"/>
      <c r="N25" s="143"/>
      <c r="O25" s="144"/>
      <c r="P25" s="144"/>
      <c r="Q25" s="144"/>
      <c r="R25" s="144"/>
      <c r="S25" s="144"/>
      <c r="T25" s="144"/>
      <c r="U25" s="144"/>
      <c r="V25" s="144"/>
      <c r="W25" s="144"/>
      <c r="X25" s="144"/>
      <c r="Y25" s="144"/>
      <c r="Z25" s="186">
        <f t="shared" si="0"/>
        <v>0</v>
      </c>
      <c r="AA25" s="151">
        <f t="shared" si="1"/>
        <v>0</v>
      </c>
      <c r="AB25" s="185"/>
      <c r="AC25" s="185"/>
      <c r="AD25" s="185"/>
      <c r="AE25" s="185"/>
      <c r="AF25" s="185"/>
      <c r="AG25" s="146"/>
      <c r="AH25" s="146"/>
      <c r="AI25" s="146"/>
      <c r="AJ25" s="146"/>
      <c r="AK25" s="146"/>
      <c r="AL25" s="146"/>
      <c r="AM25" s="146"/>
      <c r="AO25" s="143" t="s">
        <v>272</v>
      </c>
      <c r="AP25" s="143"/>
      <c r="AQ25" s="143"/>
      <c r="AR25" s="143"/>
      <c r="AS25" s="143"/>
      <c r="AT25" s="143"/>
      <c r="AU25" s="143"/>
      <c r="AV25" s="143"/>
      <c r="AW25" s="143"/>
      <c r="AX25" s="143"/>
      <c r="AY25" s="143"/>
      <c r="AZ25" s="143"/>
      <c r="BA25" s="143"/>
      <c r="BB25" s="143"/>
      <c r="BC25" s="144"/>
      <c r="BD25" s="144"/>
      <c r="BE25" s="144"/>
      <c r="BF25" s="144"/>
      <c r="BG25" s="144"/>
      <c r="BH25" s="144"/>
      <c r="BI25" s="144"/>
      <c r="BJ25" s="144"/>
      <c r="BK25" s="144"/>
      <c r="BL25" s="144"/>
      <c r="BM25" s="144"/>
      <c r="BN25" s="186">
        <f t="shared" si="2"/>
        <v>0</v>
      </c>
      <c r="BO25" s="151">
        <f t="shared" si="3"/>
        <v>0</v>
      </c>
      <c r="BP25" s="146"/>
      <c r="BQ25" s="146"/>
      <c r="BR25" s="146"/>
      <c r="BS25" s="146"/>
      <c r="BT25" s="146"/>
      <c r="BU25" s="146"/>
      <c r="BV25" s="146"/>
      <c r="BW25" s="146"/>
      <c r="BX25" s="146"/>
      <c r="BY25" s="146"/>
      <c r="BZ25" s="146"/>
      <c r="CA25" s="146"/>
    </row>
    <row r="26" spans="1:79" x14ac:dyDescent="0.3">
      <c r="A26" s="143" t="s">
        <v>273</v>
      </c>
      <c r="B26" s="143"/>
      <c r="C26" s="143"/>
      <c r="D26" s="143"/>
      <c r="E26" s="143"/>
      <c r="F26" s="143"/>
      <c r="G26" s="143"/>
      <c r="H26" s="143"/>
      <c r="I26" s="143"/>
      <c r="J26" s="143"/>
      <c r="K26" s="143"/>
      <c r="L26" s="143"/>
      <c r="M26" s="143"/>
      <c r="N26" s="143"/>
      <c r="O26" s="144"/>
      <c r="P26" s="144"/>
      <c r="Q26" s="144"/>
      <c r="R26" s="144"/>
      <c r="S26" s="144"/>
      <c r="T26" s="144"/>
      <c r="U26" s="144"/>
      <c r="V26" s="144"/>
      <c r="W26" s="144"/>
      <c r="X26" s="144"/>
      <c r="Y26" s="144"/>
      <c r="Z26" s="186">
        <f t="shared" si="0"/>
        <v>0</v>
      </c>
      <c r="AA26" s="151">
        <f t="shared" si="1"/>
        <v>0</v>
      </c>
      <c r="AB26" s="185"/>
      <c r="AC26" s="185"/>
      <c r="AD26" s="185"/>
      <c r="AE26" s="185"/>
      <c r="AF26" s="185"/>
      <c r="AG26" s="146"/>
      <c r="AH26" s="146"/>
      <c r="AI26" s="146"/>
      <c r="AJ26" s="146"/>
      <c r="AK26" s="146"/>
      <c r="AL26" s="146"/>
      <c r="AM26" s="146"/>
      <c r="AO26" s="143" t="s">
        <v>273</v>
      </c>
      <c r="AP26" s="143"/>
      <c r="AQ26" s="143"/>
      <c r="AR26" s="143"/>
      <c r="AS26" s="143"/>
      <c r="AT26" s="143"/>
      <c r="AU26" s="143"/>
      <c r="AV26" s="143"/>
      <c r="AW26" s="143"/>
      <c r="AX26" s="143"/>
      <c r="AY26" s="143"/>
      <c r="AZ26" s="143"/>
      <c r="BA26" s="143"/>
      <c r="BB26" s="143"/>
      <c r="BC26" s="144"/>
      <c r="BD26" s="144"/>
      <c r="BE26" s="144"/>
      <c r="BF26" s="144"/>
      <c r="BG26" s="144"/>
      <c r="BH26" s="144"/>
      <c r="BI26" s="144"/>
      <c r="BJ26" s="144"/>
      <c r="BK26" s="144"/>
      <c r="BL26" s="144"/>
      <c r="BM26" s="144"/>
      <c r="BN26" s="186">
        <f t="shared" si="2"/>
        <v>0</v>
      </c>
      <c r="BO26" s="151">
        <f t="shared" si="3"/>
        <v>0</v>
      </c>
      <c r="BP26" s="146"/>
      <c r="BQ26" s="146"/>
      <c r="BR26" s="146"/>
      <c r="BS26" s="146"/>
      <c r="BT26" s="146"/>
      <c r="BU26" s="146"/>
      <c r="BV26" s="146"/>
      <c r="BW26" s="146"/>
      <c r="BX26" s="146"/>
      <c r="BY26" s="146"/>
      <c r="BZ26" s="146"/>
      <c r="CA26" s="146"/>
    </row>
    <row r="27" spans="1:79" x14ac:dyDescent="0.3">
      <c r="A27" s="143" t="s">
        <v>274</v>
      </c>
      <c r="B27" s="143"/>
      <c r="C27" s="143"/>
      <c r="D27" s="143"/>
      <c r="E27" s="143"/>
      <c r="F27" s="143"/>
      <c r="G27" s="143"/>
      <c r="H27" s="143"/>
      <c r="I27" s="143"/>
      <c r="J27" s="143"/>
      <c r="K27" s="143"/>
      <c r="L27" s="143"/>
      <c r="M27" s="143"/>
      <c r="N27" s="143"/>
      <c r="O27" s="144"/>
      <c r="P27" s="144"/>
      <c r="Q27" s="144"/>
      <c r="R27" s="144"/>
      <c r="S27" s="144"/>
      <c r="T27" s="144"/>
      <c r="U27" s="144"/>
      <c r="V27" s="144"/>
      <c r="W27" s="144"/>
      <c r="X27" s="144"/>
      <c r="Y27" s="144"/>
      <c r="Z27" s="186">
        <f t="shared" si="0"/>
        <v>0</v>
      </c>
      <c r="AA27" s="151">
        <f t="shared" si="1"/>
        <v>0</v>
      </c>
      <c r="AB27" s="185"/>
      <c r="AC27" s="185"/>
      <c r="AD27" s="185"/>
      <c r="AE27" s="185"/>
      <c r="AF27" s="185"/>
      <c r="AG27" s="146"/>
      <c r="AH27" s="146"/>
      <c r="AI27" s="146"/>
      <c r="AJ27" s="146"/>
      <c r="AK27" s="146"/>
      <c r="AL27" s="146"/>
      <c r="AM27" s="146"/>
      <c r="AO27" s="143" t="s">
        <v>274</v>
      </c>
      <c r="AP27" s="143"/>
      <c r="AQ27" s="143"/>
      <c r="AR27" s="143"/>
      <c r="AS27" s="143"/>
      <c r="AT27" s="143"/>
      <c r="AU27" s="143"/>
      <c r="AV27" s="143"/>
      <c r="AW27" s="143"/>
      <c r="AX27" s="143"/>
      <c r="AY27" s="143"/>
      <c r="AZ27" s="143"/>
      <c r="BA27" s="143"/>
      <c r="BB27" s="143"/>
      <c r="BC27" s="144"/>
      <c r="BD27" s="144"/>
      <c r="BE27" s="144"/>
      <c r="BF27" s="144"/>
      <c r="BG27" s="144"/>
      <c r="BH27" s="144"/>
      <c r="BI27" s="144"/>
      <c r="BJ27" s="144"/>
      <c r="BK27" s="144"/>
      <c r="BL27" s="144"/>
      <c r="BM27" s="144"/>
      <c r="BN27" s="186">
        <f t="shared" si="2"/>
        <v>0</v>
      </c>
      <c r="BO27" s="151">
        <f t="shared" si="3"/>
        <v>0</v>
      </c>
      <c r="BP27" s="146"/>
      <c r="BQ27" s="146"/>
      <c r="BR27" s="146"/>
      <c r="BS27" s="146"/>
      <c r="BT27" s="146"/>
      <c r="BU27" s="146"/>
      <c r="BV27" s="146"/>
      <c r="BW27" s="146"/>
      <c r="BX27" s="146"/>
      <c r="BY27" s="146"/>
      <c r="BZ27" s="146"/>
      <c r="CA27" s="146"/>
    </row>
    <row r="28" spans="1:79" x14ac:dyDescent="0.3">
      <c r="A28" s="143" t="s">
        <v>275</v>
      </c>
      <c r="B28" s="143"/>
      <c r="C28" s="143"/>
      <c r="D28" s="143"/>
      <c r="E28" s="143"/>
      <c r="F28" s="143"/>
      <c r="G28" s="143"/>
      <c r="H28" s="143"/>
      <c r="I28" s="143"/>
      <c r="J28" s="143"/>
      <c r="K28" s="143"/>
      <c r="L28" s="143"/>
      <c r="M28" s="143"/>
      <c r="N28" s="143"/>
      <c r="O28" s="144"/>
      <c r="P28" s="144"/>
      <c r="Q28" s="144"/>
      <c r="R28" s="144"/>
      <c r="S28" s="144"/>
      <c r="T28" s="144"/>
      <c r="U28" s="144"/>
      <c r="V28" s="144"/>
      <c r="W28" s="144"/>
      <c r="X28" s="144"/>
      <c r="Y28" s="144"/>
      <c r="Z28" s="186">
        <f t="shared" si="0"/>
        <v>0</v>
      </c>
      <c r="AA28" s="151">
        <f t="shared" si="1"/>
        <v>0</v>
      </c>
      <c r="AB28" s="185"/>
      <c r="AC28" s="185"/>
      <c r="AD28" s="185"/>
      <c r="AE28" s="185"/>
      <c r="AF28" s="185"/>
      <c r="AG28" s="146"/>
      <c r="AH28" s="146"/>
      <c r="AI28" s="146"/>
      <c r="AJ28" s="146"/>
      <c r="AK28" s="146"/>
      <c r="AL28" s="146"/>
      <c r="AM28" s="146"/>
      <c r="AO28" s="143" t="s">
        <v>275</v>
      </c>
      <c r="AP28" s="143"/>
      <c r="AQ28" s="143"/>
      <c r="AR28" s="143"/>
      <c r="AS28" s="143"/>
      <c r="AT28" s="143"/>
      <c r="AU28" s="143"/>
      <c r="AV28" s="143"/>
      <c r="AW28" s="143"/>
      <c r="AX28" s="143"/>
      <c r="AY28" s="143"/>
      <c r="AZ28" s="143"/>
      <c r="BA28" s="143"/>
      <c r="BB28" s="143"/>
      <c r="BC28" s="144"/>
      <c r="BD28" s="144"/>
      <c r="BE28" s="144"/>
      <c r="BF28" s="144"/>
      <c r="BG28" s="144"/>
      <c r="BH28" s="144"/>
      <c r="BI28" s="144"/>
      <c r="BJ28" s="144"/>
      <c r="BK28" s="144"/>
      <c r="BL28" s="144"/>
      <c r="BM28" s="144"/>
      <c r="BN28" s="186">
        <f t="shared" si="2"/>
        <v>0</v>
      </c>
      <c r="BO28" s="151">
        <f t="shared" si="3"/>
        <v>0</v>
      </c>
      <c r="BP28" s="146"/>
      <c r="BQ28" s="146"/>
      <c r="BR28" s="146"/>
      <c r="BS28" s="146"/>
      <c r="BT28" s="146"/>
      <c r="BU28" s="146"/>
      <c r="BV28" s="146"/>
      <c r="BW28" s="146"/>
      <c r="BX28" s="146"/>
      <c r="BY28" s="146"/>
      <c r="BZ28" s="146"/>
      <c r="CA28" s="146"/>
    </row>
    <row r="29" spans="1:79" x14ac:dyDescent="0.3">
      <c r="A29" s="143" t="s">
        <v>276</v>
      </c>
      <c r="B29" s="143"/>
      <c r="C29" s="143"/>
      <c r="D29" s="143"/>
      <c r="E29" s="143"/>
      <c r="F29" s="143"/>
      <c r="G29" s="143"/>
      <c r="H29" s="143"/>
      <c r="I29" s="143"/>
      <c r="J29" s="143"/>
      <c r="K29" s="143"/>
      <c r="L29" s="143"/>
      <c r="M29" s="143"/>
      <c r="N29" s="143"/>
      <c r="O29" s="144"/>
      <c r="P29" s="144"/>
      <c r="Q29" s="144"/>
      <c r="R29" s="144"/>
      <c r="S29" s="144"/>
      <c r="T29" s="144"/>
      <c r="U29" s="144"/>
      <c r="V29" s="144"/>
      <c r="W29" s="144"/>
      <c r="X29" s="144"/>
      <c r="Y29" s="144"/>
      <c r="Z29" s="186">
        <f t="shared" si="0"/>
        <v>0</v>
      </c>
      <c r="AA29" s="151">
        <f t="shared" si="1"/>
        <v>0</v>
      </c>
      <c r="AB29" s="185"/>
      <c r="AC29" s="185"/>
      <c r="AD29" s="185"/>
      <c r="AE29" s="185"/>
      <c r="AF29" s="185"/>
      <c r="AG29" s="146"/>
      <c r="AH29" s="146"/>
      <c r="AI29" s="146"/>
      <c r="AJ29" s="146"/>
      <c r="AK29" s="146"/>
      <c r="AL29" s="146"/>
      <c r="AM29" s="146"/>
      <c r="AO29" s="143" t="s">
        <v>276</v>
      </c>
      <c r="AP29" s="143"/>
      <c r="AQ29" s="143"/>
      <c r="AR29" s="143"/>
      <c r="AS29" s="143"/>
      <c r="AT29" s="143"/>
      <c r="AU29" s="143"/>
      <c r="AV29" s="143"/>
      <c r="AW29" s="143"/>
      <c r="AX29" s="143"/>
      <c r="AY29" s="143"/>
      <c r="AZ29" s="143"/>
      <c r="BA29" s="143"/>
      <c r="BB29" s="143"/>
      <c r="BC29" s="144"/>
      <c r="BD29" s="144"/>
      <c r="BE29" s="144"/>
      <c r="BF29" s="144"/>
      <c r="BG29" s="144"/>
      <c r="BH29" s="144"/>
      <c r="BI29" s="144"/>
      <c r="BJ29" s="144"/>
      <c r="BK29" s="144"/>
      <c r="BL29" s="144"/>
      <c r="BM29" s="144"/>
      <c r="BN29" s="186">
        <f t="shared" si="2"/>
        <v>0</v>
      </c>
      <c r="BO29" s="151">
        <f t="shared" si="3"/>
        <v>0</v>
      </c>
      <c r="BP29" s="146"/>
      <c r="BQ29" s="146"/>
      <c r="BR29" s="146"/>
      <c r="BS29" s="146"/>
      <c r="BT29" s="146"/>
      <c r="BU29" s="146"/>
      <c r="BV29" s="146"/>
      <c r="BW29" s="146"/>
      <c r="BX29" s="146"/>
      <c r="BY29" s="146"/>
      <c r="BZ29" s="146"/>
      <c r="CA29" s="146"/>
    </row>
    <row r="30" spans="1:79" x14ac:dyDescent="0.3">
      <c r="A30" s="143" t="s">
        <v>277</v>
      </c>
      <c r="B30" s="143"/>
      <c r="C30" s="143"/>
      <c r="D30" s="143"/>
      <c r="E30" s="143"/>
      <c r="F30" s="143"/>
      <c r="G30" s="143"/>
      <c r="H30" s="143"/>
      <c r="I30" s="143"/>
      <c r="J30" s="143"/>
      <c r="K30" s="143"/>
      <c r="L30" s="143"/>
      <c r="M30" s="143"/>
      <c r="N30" s="143"/>
      <c r="O30" s="144"/>
      <c r="P30" s="144"/>
      <c r="Q30" s="144"/>
      <c r="R30" s="144"/>
      <c r="S30" s="144"/>
      <c r="T30" s="144"/>
      <c r="U30" s="144"/>
      <c r="V30" s="144"/>
      <c r="W30" s="144"/>
      <c r="X30" s="144"/>
      <c r="Y30" s="144"/>
      <c r="Z30" s="186">
        <f t="shared" si="0"/>
        <v>0</v>
      </c>
      <c r="AA30" s="151">
        <f t="shared" si="1"/>
        <v>0</v>
      </c>
      <c r="AB30" s="185"/>
      <c r="AC30" s="185"/>
      <c r="AD30" s="185"/>
      <c r="AE30" s="185"/>
      <c r="AF30" s="185"/>
      <c r="AG30" s="146"/>
      <c r="AH30" s="146"/>
      <c r="AI30" s="146"/>
      <c r="AJ30" s="146"/>
      <c r="AK30" s="146"/>
      <c r="AL30" s="146"/>
      <c r="AM30" s="146"/>
      <c r="AO30" s="143" t="s">
        <v>277</v>
      </c>
      <c r="AP30" s="143"/>
      <c r="AQ30" s="143"/>
      <c r="AR30" s="143"/>
      <c r="AS30" s="143"/>
      <c r="AT30" s="143"/>
      <c r="AU30" s="143"/>
      <c r="AV30" s="143"/>
      <c r="AW30" s="143"/>
      <c r="AX30" s="143"/>
      <c r="AY30" s="143"/>
      <c r="AZ30" s="143"/>
      <c r="BA30" s="143"/>
      <c r="BB30" s="143"/>
      <c r="BC30" s="144"/>
      <c r="BD30" s="144"/>
      <c r="BE30" s="144"/>
      <c r="BF30" s="144"/>
      <c r="BG30" s="144"/>
      <c r="BH30" s="144"/>
      <c r="BI30" s="144"/>
      <c r="BJ30" s="144"/>
      <c r="BK30" s="144"/>
      <c r="BL30" s="144"/>
      <c r="BM30" s="144"/>
      <c r="BN30" s="186">
        <f t="shared" si="2"/>
        <v>0</v>
      </c>
      <c r="BO30" s="151">
        <f t="shared" si="3"/>
        <v>0</v>
      </c>
      <c r="BP30" s="146"/>
      <c r="BQ30" s="146"/>
      <c r="BR30" s="146"/>
      <c r="BS30" s="146"/>
      <c r="BT30" s="146"/>
      <c r="BU30" s="146"/>
      <c r="BV30" s="146"/>
      <c r="BW30" s="146"/>
      <c r="BX30" s="146"/>
      <c r="BY30" s="146"/>
      <c r="BZ30" s="146"/>
      <c r="CA30" s="146"/>
    </row>
    <row r="31" spans="1:79" x14ac:dyDescent="0.3">
      <c r="A31" s="143" t="s">
        <v>278</v>
      </c>
      <c r="B31" s="143"/>
      <c r="C31" s="143"/>
      <c r="D31" s="143"/>
      <c r="E31" s="143"/>
      <c r="F31" s="143"/>
      <c r="G31" s="143"/>
      <c r="H31" s="143"/>
      <c r="I31" s="143"/>
      <c r="J31" s="143"/>
      <c r="K31" s="143"/>
      <c r="L31" s="143"/>
      <c r="M31" s="143"/>
      <c r="N31" s="143"/>
      <c r="O31" s="144"/>
      <c r="P31" s="144"/>
      <c r="Q31" s="144"/>
      <c r="R31" s="144"/>
      <c r="S31" s="144"/>
      <c r="T31" s="144"/>
      <c r="U31" s="144"/>
      <c r="V31" s="144"/>
      <c r="W31" s="144"/>
      <c r="X31" s="144"/>
      <c r="Y31" s="144"/>
      <c r="Z31" s="186">
        <f t="shared" si="0"/>
        <v>0</v>
      </c>
      <c r="AA31" s="151">
        <f t="shared" si="1"/>
        <v>0</v>
      </c>
      <c r="AB31" s="185"/>
      <c r="AC31" s="185"/>
      <c r="AD31" s="185"/>
      <c r="AE31" s="185"/>
      <c r="AF31" s="185"/>
      <c r="AG31" s="146"/>
      <c r="AH31" s="146"/>
      <c r="AI31" s="146"/>
      <c r="AJ31" s="146"/>
      <c r="AK31" s="146"/>
      <c r="AL31" s="146"/>
      <c r="AM31" s="146"/>
      <c r="AO31" s="143" t="s">
        <v>278</v>
      </c>
      <c r="AP31" s="143"/>
      <c r="AQ31" s="143"/>
      <c r="AR31" s="143"/>
      <c r="AS31" s="143"/>
      <c r="AT31" s="143"/>
      <c r="AU31" s="143"/>
      <c r="AV31" s="143"/>
      <c r="AW31" s="143"/>
      <c r="AX31" s="143"/>
      <c r="AY31" s="143"/>
      <c r="AZ31" s="143"/>
      <c r="BA31" s="143"/>
      <c r="BB31" s="143"/>
      <c r="BC31" s="144"/>
      <c r="BD31" s="144"/>
      <c r="BE31" s="144"/>
      <c r="BF31" s="144"/>
      <c r="BG31" s="144"/>
      <c r="BH31" s="144"/>
      <c r="BI31" s="144"/>
      <c r="BJ31" s="144"/>
      <c r="BK31" s="144"/>
      <c r="BL31" s="144"/>
      <c r="BM31" s="144"/>
      <c r="BN31" s="186">
        <f t="shared" si="2"/>
        <v>0</v>
      </c>
      <c r="BO31" s="151">
        <f t="shared" si="3"/>
        <v>0</v>
      </c>
      <c r="BP31" s="146"/>
      <c r="BQ31" s="146"/>
      <c r="BR31" s="146"/>
      <c r="BS31" s="146"/>
      <c r="BT31" s="146"/>
      <c r="BU31" s="146"/>
      <c r="BV31" s="146"/>
      <c r="BW31" s="146"/>
      <c r="BX31" s="146"/>
      <c r="BY31" s="146"/>
      <c r="BZ31" s="146"/>
      <c r="CA31" s="146"/>
    </row>
    <row r="32" spans="1:79" x14ac:dyDescent="0.3">
      <c r="A32" s="148" t="s">
        <v>279</v>
      </c>
      <c r="B32" s="145">
        <f>SUM(B11:B31)</f>
        <v>0</v>
      </c>
      <c r="C32" s="145">
        <f t="shared" ref="C32:AM32" si="4">SUM(C11:C31)</f>
        <v>0</v>
      </c>
      <c r="D32" s="145">
        <f t="shared" si="4"/>
        <v>0</v>
      </c>
      <c r="E32" s="145">
        <f t="shared" si="4"/>
        <v>0</v>
      </c>
      <c r="F32" s="145">
        <f t="shared" si="4"/>
        <v>0</v>
      </c>
      <c r="G32" s="145">
        <f t="shared" si="4"/>
        <v>0</v>
      </c>
      <c r="H32" s="145">
        <f t="shared" si="4"/>
        <v>0</v>
      </c>
      <c r="I32" s="145">
        <f t="shared" si="4"/>
        <v>0</v>
      </c>
      <c r="J32" s="145">
        <f t="shared" si="4"/>
        <v>0</v>
      </c>
      <c r="K32" s="145">
        <f t="shared" si="4"/>
        <v>0</v>
      </c>
      <c r="L32" s="145">
        <f t="shared" si="4"/>
        <v>0</v>
      </c>
      <c r="M32" s="145">
        <f t="shared" si="4"/>
        <v>0</v>
      </c>
      <c r="N32" s="145">
        <f t="shared" si="4"/>
        <v>0</v>
      </c>
      <c r="O32" s="145">
        <f t="shared" si="4"/>
        <v>0</v>
      </c>
      <c r="P32" s="145">
        <f t="shared" si="4"/>
        <v>0</v>
      </c>
      <c r="Q32" s="145">
        <f t="shared" si="4"/>
        <v>0</v>
      </c>
      <c r="R32" s="145">
        <f t="shared" si="4"/>
        <v>0</v>
      </c>
      <c r="S32" s="145">
        <f t="shared" si="4"/>
        <v>0</v>
      </c>
      <c r="T32" s="145">
        <f t="shared" si="4"/>
        <v>0</v>
      </c>
      <c r="U32" s="145">
        <f t="shared" si="4"/>
        <v>0</v>
      </c>
      <c r="V32" s="145">
        <f t="shared" si="4"/>
        <v>0</v>
      </c>
      <c r="W32" s="145">
        <f t="shared" si="4"/>
        <v>0</v>
      </c>
      <c r="X32" s="145">
        <f t="shared" si="4"/>
        <v>0</v>
      </c>
      <c r="Y32" s="145">
        <f t="shared" si="4"/>
        <v>0</v>
      </c>
      <c r="Z32" s="145">
        <f t="shared" si="4"/>
        <v>0</v>
      </c>
      <c r="AA32" s="151">
        <f t="shared" si="4"/>
        <v>0</v>
      </c>
      <c r="AB32" s="145">
        <f t="shared" si="4"/>
        <v>0</v>
      </c>
      <c r="AC32" s="145">
        <f t="shared" si="4"/>
        <v>0</v>
      </c>
      <c r="AD32" s="145">
        <f t="shared" si="4"/>
        <v>0</v>
      </c>
      <c r="AE32" s="145">
        <f t="shared" si="4"/>
        <v>0</v>
      </c>
      <c r="AF32" s="145">
        <f t="shared" si="4"/>
        <v>0</v>
      </c>
      <c r="AG32" s="145">
        <f t="shared" si="4"/>
        <v>0</v>
      </c>
      <c r="AH32" s="145">
        <f t="shared" si="4"/>
        <v>0</v>
      </c>
      <c r="AI32" s="145">
        <f t="shared" si="4"/>
        <v>0</v>
      </c>
      <c r="AJ32" s="145">
        <f t="shared" si="4"/>
        <v>0</v>
      </c>
      <c r="AK32" s="145">
        <f t="shared" si="4"/>
        <v>0</v>
      </c>
      <c r="AL32" s="145">
        <f t="shared" si="4"/>
        <v>0</v>
      </c>
      <c r="AM32" s="145">
        <f t="shared" si="4"/>
        <v>0</v>
      </c>
      <c r="AO32" s="148" t="s">
        <v>279</v>
      </c>
      <c r="AP32" s="145">
        <f t="shared" ref="AP32:BB32" si="5">SUM(AP11:AP31)</f>
        <v>0</v>
      </c>
      <c r="AQ32" s="145">
        <f t="shared" si="5"/>
        <v>0</v>
      </c>
      <c r="AR32" s="145">
        <f t="shared" si="5"/>
        <v>0</v>
      </c>
      <c r="AS32" s="145">
        <f t="shared" si="5"/>
        <v>0</v>
      </c>
      <c r="AT32" s="145">
        <f t="shared" si="5"/>
        <v>0</v>
      </c>
      <c r="AU32" s="145">
        <f t="shared" si="5"/>
        <v>0</v>
      </c>
      <c r="AV32" s="145">
        <f t="shared" si="5"/>
        <v>0</v>
      </c>
      <c r="AW32" s="145">
        <f t="shared" si="5"/>
        <v>0</v>
      </c>
      <c r="AX32" s="145">
        <f t="shared" si="5"/>
        <v>0</v>
      </c>
      <c r="AY32" s="145">
        <f t="shared" si="5"/>
        <v>0</v>
      </c>
      <c r="AZ32" s="145">
        <f t="shared" si="5"/>
        <v>0</v>
      </c>
      <c r="BA32" s="145">
        <f t="shared" si="5"/>
        <v>0</v>
      </c>
      <c r="BB32" s="145">
        <f t="shared" si="5"/>
        <v>0</v>
      </c>
      <c r="BC32" s="145">
        <f>SUM(BC11:BC31)</f>
        <v>0</v>
      </c>
      <c r="BD32" s="145">
        <f t="shared" ref="BD32:CA32" si="6">SUM(BD11:BD31)</f>
        <v>0</v>
      </c>
      <c r="BE32" s="145">
        <f t="shared" si="6"/>
        <v>0</v>
      </c>
      <c r="BF32" s="145">
        <f t="shared" si="6"/>
        <v>0</v>
      </c>
      <c r="BG32" s="145">
        <f t="shared" si="6"/>
        <v>0</v>
      </c>
      <c r="BH32" s="145">
        <f t="shared" si="6"/>
        <v>0</v>
      </c>
      <c r="BI32" s="145">
        <f t="shared" si="6"/>
        <v>0</v>
      </c>
      <c r="BJ32" s="145">
        <f t="shared" si="6"/>
        <v>0</v>
      </c>
      <c r="BK32" s="145">
        <f t="shared" si="6"/>
        <v>0</v>
      </c>
      <c r="BL32" s="145">
        <f t="shared" si="6"/>
        <v>0</v>
      </c>
      <c r="BM32" s="145">
        <f t="shared" si="6"/>
        <v>0</v>
      </c>
      <c r="BN32" s="187">
        <f t="shared" si="6"/>
        <v>0</v>
      </c>
      <c r="BO32" s="152">
        <f t="shared" si="6"/>
        <v>0</v>
      </c>
      <c r="BP32" s="145">
        <f t="shared" si="6"/>
        <v>0</v>
      </c>
      <c r="BQ32" s="145">
        <f t="shared" si="6"/>
        <v>0</v>
      </c>
      <c r="BR32" s="145">
        <f t="shared" si="6"/>
        <v>0</v>
      </c>
      <c r="BS32" s="145">
        <f t="shared" si="6"/>
        <v>0</v>
      </c>
      <c r="BT32" s="145">
        <f t="shared" si="6"/>
        <v>0</v>
      </c>
      <c r="BU32" s="145">
        <f t="shared" si="6"/>
        <v>0</v>
      </c>
      <c r="BV32" s="145">
        <f t="shared" si="6"/>
        <v>0</v>
      </c>
      <c r="BW32" s="145">
        <f t="shared" si="6"/>
        <v>0</v>
      </c>
      <c r="BX32" s="145">
        <f t="shared" si="6"/>
        <v>0</v>
      </c>
      <c r="BY32" s="145">
        <f t="shared" si="6"/>
        <v>0</v>
      </c>
      <c r="BZ32" s="145">
        <f t="shared" si="6"/>
        <v>0</v>
      </c>
      <c r="CA32" s="145">
        <f t="shared" si="6"/>
        <v>0</v>
      </c>
    </row>
    <row r="34" spans="1:79" ht="27.6" x14ac:dyDescent="0.3">
      <c r="A34" s="149" t="s">
        <v>238</v>
      </c>
      <c r="B34" s="705"/>
      <c r="C34" s="705"/>
      <c r="D34" s="705"/>
      <c r="E34" s="705"/>
      <c r="F34" s="705"/>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5"/>
      <c r="AH34" s="705"/>
      <c r="AI34" s="705"/>
      <c r="AJ34" s="705"/>
      <c r="AK34" s="705"/>
      <c r="AL34" s="705"/>
      <c r="AM34" s="705"/>
      <c r="AN34" s="705"/>
      <c r="AO34" s="705"/>
      <c r="AP34" s="705"/>
      <c r="AQ34" s="705"/>
      <c r="AR34" s="705"/>
      <c r="AS34" s="705"/>
      <c r="AT34" s="705"/>
      <c r="AU34" s="705"/>
      <c r="AV34" s="705"/>
      <c r="AW34" s="705"/>
      <c r="AX34" s="705"/>
      <c r="AY34" s="705"/>
      <c r="AZ34" s="705"/>
      <c r="BA34" s="705"/>
      <c r="BB34" s="705"/>
      <c r="BC34" s="705"/>
      <c r="BD34" s="705"/>
      <c r="BE34" s="705"/>
      <c r="BF34" s="705"/>
      <c r="BG34" s="705"/>
      <c r="BH34" s="705"/>
      <c r="BI34" s="705"/>
      <c r="BJ34" s="705"/>
      <c r="BK34" s="705"/>
      <c r="BL34" s="705"/>
      <c r="BM34" s="705"/>
      <c r="BN34" s="705"/>
      <c r="BO34" s="705"/>
      <c r="BP34" s="705"/>
      <c r="BQ34" s="705"/>
      <c r="BR34" s="705"/>
      <c r="BS34" s="705"/>
      <c r="BT34" s="705"/>
      <c r="BU34" s="705"/>
      <c r="BV34" s="705"/>
      <c r="BW34" s="705"/>
      <c r="BX34" s="705"/>
      <c r="BY34" s="705"/>
      <c r="BZ34" s="705"/>
      <c r="CA34" s="705"/>
    </row>
    <row r="35" spans="1:79" ht="29.25" customHeight="1" x14ac:dyDescent="0.3">
      <c r="A35" s="150" t="s">
        <v>239</v>
      </c>
      <c r="B35" s="698"/>
      <c r="C35" s="700"/>
      <c r="D35" s="700"/>
      <c r="E35" s="700"/>
      <c r="F35" s="700"/>
      <c r="G35" s="700"/>
      <c r="H35" s="700"/>
      <c r="I35" s="700"/>
      <c r="J35" s="700"/>
      <c r="K35" s="700"/>
      <c r="L35" s="700"/>
      <c r="M35" s="700"/>
      <c r="N35" s="700"/>
      <c r="O35" s="700"/>
      <c r="P35" s="700"/>
      <c r="Q35" s="700"/>
      <c r="R35" s="700"/>
      <c r="S35" s="700"/>
      <c r="T35" s="700"/>
      <c r="U35" s="700"/>
      <c r="V35" s="700"/>
      <c r="W35" s="700"/>
      <c r="X35" s="700"/>
      <c r="Y35" s="700"/>
      <c r="Z35" s="700"/>
      <c r="AA35" s="700"/>
      <c r="AB35" s="700"/>
      <c r="AC35" s="700"/>
      <c r="AD35" s="700"/>
      <c r="AE35" s="700"/>
      <c r="AF35" s="700"/>
      <c r="AG35" s="700"/>
      <c r="AH35" s="700"/>
      <c r="AI35" s="700"/>
      <c r="AJ35" s="700"/>
      <c r="AK35" s="700"/>
      <c r="AL35" s="700"/>
      <c r="AM35" s="700"/>
      <c r="AN35" s="700"/>
      <c r="AO35" s="700"/>
      <c r="AP35" s="700"/>
      <c r="AQ35" s="700"/>
      <c r="AR35" s="700"/>
      <c r="AS35" s="700"/>
      <c r="AT35" s="700"/>
      <c r="AU35" s="700"/>
      <c r="AV35" s="700"/>
      <c r="AW35" s="700"/>
      <c r="AX35" s="700"/>
      <c r="AY35" s="700"/>
      <c r="AZ35" s="700"/>
      <c r="BA35" s="700"/>
      <c r="BB35" s="700"/>
      <c r="BC35" s="700"/>
      <c r="BD35" s="700"/>
      <c r="BE35" s="700"/>
      <c r="BF35" s="700"/>
      <c r="BG35" s="700"/>
      <c r="BH35" s="700"/>
      <c r="BI35" s="700"/>
      <c r="BJ35" s="700"/>
      <c r="BK35" s="700"/>
      <c r="BL35" s="700"/>
      <c r="BM35" s="700"/>
      <c r="BN35" s="700"/>
      <c r="BO35" s="700"/>
      <c r="BP35" s="700"/>
      <c r="BQ35" s="700"/>
      <c r="BR35" s="700"/>
      <c r="BS35" s="700"/>
      <c r="BT35" s="700"/>
      <c r="BU35" s="700"/>
      <c r="BV35" s="700"/>
      <c r="BW35" s="700"/>
      <c r="BX35" s="700"/>
      <c r="BY35" s="700"/>
      <c r="BZ35" s="700"/>
      <c r="CA35" s="699"/>
    </row>
    <row r="36" spans="1:79" ht="6" customHeight="1" x14ac:dyDescent="0.3">
      <c r="A36" s="140"/>
      <c r="B36" s="140"/>
      <c r="C36" s="140"/>
      <c r="D36" s="140"/>
      <c r="E36" s="140"/>
      <c r="F36" s="140"/>
      <c r="G36" s="140"/>
      <c r="H36" s="140"/>
      <c r="I36" s="140"/>
      <c r="J36" s="140"/>
      <c r="K36" s="140"/>
      <c r="L36" s="140"/>
      <c r="M36" s="140"/>
      <c r="N36" s="140"/>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O36" s="140"/>
      <c r="AP36" s="141"/>
      <c r="AQ36" s="141"/>
      <c r="AR36" s="141"/>
      <c r="AS36" s="141"/>
      <c r="AT36" s="141"/>
      <c r="AU36" s="141"/>
      <c r="AV36" s="141"/>
      <c r="AW36" s="141"/>
      <c r="AX36" s="141"/>
      <c r="AY36" s="141"/>
      <c r="AZ36" s="141"/>
      <c r="BA36" s="141"/>
    </row>
    <row r="37" spans="1:79" ht="30" customHeight="1" x14ac:dyDescent="0.3">
      <c r="A37" s="701" t="s">
        <v>240</v>
      </c>
      <c r="B37" s="698" t="s">
        <v>30</v>
      </c>
      <c r="C37" s="699"/>
      <c r="D37" s="698" t="s">
        <v>31</v>
      </c>
      <c r="E37" s="699"/>
      <c r="F37" s="698" t="s">
        <v>32</v>
      </c>
      <c r="G37" s="699"/>
      <c r="H37" s="698" t="s">
        <v>33</v>
      </c>
      <c r="I37" s="699"/>
      <c r="J37" s="698" t="s">
        <v>34</v>
      </c>
      <c r="K37" s="699"/>
      <c r="L37" s="698" t="s">
        <v>35</v>
      </c>
      <c r="M37" s="699"/>
      <c r="N37" s="698" t="s">
        <v>36</v>
      </c>
      <c r="O37" s="699"/>
      <c r="P37" s="698" t="s">
        <v>37</v>
      </c>
      <c r="Q37" s="699"/>
      <c r="R37" s="698" t="s">
        <v>38</v>
      </c>
      <c r="S37" s="699"/>
      <c r="T37" s="698" t="s">
        <v>8</v>
      </c>
      <c r="U37" s="699"/>
      <c r="V37" s="698" t="s">
        <v>39</v>
      </c>
      <c r="W37" s="699"/>
      <c r="X37" s="698" t="s">
        <v>40</v>
      </c>
      <c r="Y37" s="699"/>
      <c r="Z37" s="698" t="s">
        <v>241</v>
      </c>
      <c r="AA37" s="699"/>
      <c r="AB37" s="698" t="s">
        <v>242</v>
      </c>
      <c r="AC37" s="700"/>
      <c r="AD37" s="700"/>
      <c r="AE37" s="700"/>
      <c r="AF37" s="700"/>
      <c r="AG37" s="699"/>
      <c r="AH37" s="698" t="s">
        <v>243</v>
      </c>
      <c r="AI37" s="700"/>
      <c r="AJ37" s="700"/>
      <c r="AK37" s="700"/>
      <c r="AL37" s="700"/>
      <c r="AM37" s="699"/>
      <c r="AO37" s="701" t="s">
        <v>240</v>
      </c>
      <c r="AP37" s="698" t="s">
        <v>30</v>
      </c>
      <c r="AQ37" s="699"/>
      <c r="AR37" s="698" t="s">
        <v>31</v>
      </c>
      <c r="AS37" s="699"/>
      <c r="AT37" s="698" t="s">
        <v>32</v>
      </c>
      <c r="AU37" s="699"/>
      <c r="AV37" s="698" t="s">
        <v>33</v>
      </c>
      <c r="AW37" s="699"/>
      <c r="AX37" s="698" t="s">
        <v>34</v>
      </c>
      <c r="AY37" s="699"/>
      <c r="AZ37" s="698" t="s">
        <v>35</v>
      </c>
      <c r="BA37" s="699"/>
      <c r="BB37" s="698" t="s">
        <v>36</v>
      </c>
      <c r="BC37" s="699"/>
      <c r="BD37" s="698" t="s">
        <v>37</v>
      </c>
      <c r="BE37" s="699"/>
      <c r="BF37" s="698" t="s">
        <v>38</v>
      </c>
      <c r="BG37" s="699"/>
      <c r="BH37" s="698" t="s">
        <v>8</v>
      </c>
      <c r="BI37" s="699"/>
      <c r="BJ37" s="698" t="s">
        <v>39</v>
      </c>
      <c r="BK37" s="699"/>
      <c r="BL37" s="698" t="s">
        <v>40</v>
      </c>
      <c r="BM37" s="699"/>
      <c r="BN37" s="698" t="s">
        <v>241</v>
      </c>
      <c r="BO37" s="699"/>
      <c r="BP37" s="698" t="s">
        <v>242</v>
      </c>
      <c r="BQ37" s="700"/>
      <c r="BR37" s="700"/>
      <c r="BS37" s="700"/>
      <c r="BT37" s="700"/>
      <c r="BU37" s="699"/>
      <c r="BV37" s="698" t="s">
        <v>243</v>
      </c>
      <c r="BW37" s="700"/>
      <c r="BX37" s="700"/>
      <c r="BY37" s="700"/>
      <c r="BZ37" s="700"/>
      <c r="CA37" s="699"/>
    </row>
    <row r="38" spans="1:79" ht="52.5" customHeight="1" x14ac:dyDescent="0.3">
      <c r="A38" s="702"/>
      <c r="B38" s="111" t="s">
        <v>244</v>
      </c>
      <c r="C38" s="111" t="s">
        <v>245</v>
      </c>
      <c r="D38" s="111" t="s">
        <v>244</v>
      </c>
      <c r="E38" s="111" t="s">
        <v>245</v>
      </c>
      <c r="F38" s="111" t="s">
        <v>244</v>
      </c>
      <c r="G38" s="111" t="s">
        <v>245</v>
      </c>
      <c r="H38" s="111" t="s">
        <v>244</v>
      </c>
      <c r="I38" s="111" t="s">
        <v>245</v>
      </c>
      <c r="J38" s="111" t="s">
        <v>244</v>
      </c>
      <c r="K38" s="111" t="s">
        <v>245</v>
      </c>
      <c r="L38" s="111" t="s">
        <v>244</v>
      </c>
      <c r="M38" s="111" t="s">
        <v>245</v>
      </c>
      <c r="N38" s="111" t="s">
        <v>244</v>
      </c>
      <c r="O38" s="111" t="s">
        <v>245</v>
      </c>
      <c r="P38" s="111" t="s">
        <v>244</v>
      </c>
      <c r="Q38" s="111" t="s">
        <v>245</v>
      </c>
      <c r="R38" s="111" t="s">
        <v>244</v>
      </c>
      <c r="S38" s="111" t="s">
        <v>245</v>
      </c>
      <c r="T38" s="111" t="s">
        <v>244</v>
      </c>
      <c r="U38" s="111" t="s">
        <v>245</v>
      </c>
      <c r="V38" s="111" t="s">
        <v>244</v>
      </c>
      <c r="W38" s="111" t="s">
        <v>245</v>
      </c>
      <c r="X38" s="111" t="s">
        <v>244</v>
      </c>
      <c r="Y38" s="111" t="s">
        <v>245</v>
      </c>
      <c r="Z38" s="111" t="s">
        <v>244</v>
      </c>
      <c r="AA38" s="111" t="s">
        <v>245</v>
      </c>
      <c r="AB38" s="183" t="s">
        <v>246</v>
      </c>
      <c r="AC38" s="183" t="s">
        <v>247</v>
      </c>
      <c r="AD38" s="183" t="s">
        <v>248</v>
      </c>
      <c r="AE38" s="183" t="s">
        <v>249</v>
      </c>
      <c r="AF38" s="184" t="s">
        <v>250</v>
      </c>
      <c r="AG38" s="183" t="s">
        <v>251</v>
      </c>
      <c r="AH38" s="111" t="s">
        <v>252</v>
      </c>
      <c r="AI38" s="142" t="s">
        <v>253</v>
      </c>
      <c r="AJ38" s="111" t="s">
        <v>254</v>
      </c>
      <c r="AK38" s="111" t="s">
        <v>255</v>
      </c>
      <c r="AL38" s="111" t="s">
        <v>256</v>
      </c>
      <c r="AM38" s="111" t="s">
        <v>257</v>
      </c>
      <c r="AO38" s="702"/>
      <c r="AP38" s="111" t="s">
        <v>244</v>
      </c>
      <c r="AQ38" s="111" t="s">
        <v>245</v>
      </c>
      <c r="AR38" s="111" t="s">
        <v>244</v>
      </c>
      <c r="AS38" s="111" t="s">
        <v>245</v>
      </c>
      <c r="AT38" s="111" t="s">
        <v>244</v>
      </c>
      <c r="AU38" s="111" t="s">
        <v>245</v>
      </c>
      <c r="AV38" s="111" t="s">
        <v>244</v>
      </c>
      <c r="AW38" s="111" t="s">
        <v>245</v>
      </c>
      <c r="AX38" s="111" t="s">
        <v>244</v>
      </c>
      <c r="AY38" s="111" t="s">
        <v>245</v>
      </c>
      <c r="AZ38" s="111" t="s">
        <v>244</v>
      </c>
      <c r="BA38" s="111" t="s">
        <v>245</v>
      </c>
      <c r="BB38" s="111" t="s">
        <v>244</v>
      </c>
      <c r="BC38" s="111" t="s">
        <v>245</v>
      </c>
      <c r="BD38" s="111" t="s">
        <v>244</v>
      </c>
      <c r="BE38" s="111" t="s">
        <v>245</v>
      </c>
      <c r="BF38" s="111" t="s">
        <v>244</v>
      </c>
      <c r="BG38" s="111" t="s">
        <v>245</v>
      </c>
      <c r="BH38" s="111" t="s">
        <v>244</v>
      </c>
      <c r="BI38" s="111" t="s">
        <v>245</v>
      </c>
      <c r="BJ38" s="111" t="s">
        <v>244</v>
      </c>
      <c r="BK38" s="111" t="s">
        <v>245</v>
      </c>
      <c r="BL38" s="111" t="s">
        <v>244</v>
      </c>
      <c r="BM38" s="111" t="s">
        <v>245</v>
      </c>
      <c r="BN38" s="111" t="s">
        <v>244</v>
      </c>
      <c r="BO38" s="111" t="s">
        <v>245</v>
      </c>
      <c r="BP38" s="183" t="s">
        <v>246</v>
      </c>
      <c r="BQ38" s="183" t="s">
        <v>247</v>
      </c>
      <c r="BR38" s="183" t="s">
        <v>248</v>
      </c>
      <c r="BS38" s="183" t="s">
        <v>249</v>
      </c>
      <c r="BT38" s="184" t="s">
        <v>250</v>
      </c>
      <c r="BU38" s="183" t="s">
        <v>251</v>
      </c>
      <c r="BV38" s="111" t="s">
        <v>252</v>
      </c>
      <c r="BW38" s="142" t="s">
        <v>253</v>
      </c>
      <c r="BX38" s="111" t="s">
        <v>254</v>
      </c>
      <c r="BY38" s="111" t="s">
        <v>255</v>
      </c>
      <c r="BZ38" s="111" t="s">
        <v>256</v>
      </c>
      <c r="CA38" s="111" t="s">
        <v>257</v>
      </c>
    </row>
    <row r="39" spans="1:79" x14ac:dyDescent="0.3">
      <c r="A39" s="143" t="s">
        <v>258</v>
      </c>
      <c r="B39" s="143"/>
      <c r="C39" s="143"/>
      <c r="D39" s="143"/>
      <c r="E39" s="143"/>
      <c r="F39" s="143"/>
      <c r="G39" s="143"/>
      <c r="H39" s="143"/>
      <c r="I39" s="143"/>
      <c r="J39" s="143"/>
      <c r="K39" s="143"/>
      <c r="L39" s="143"/>
      <c r="M39" s="143"/>
      <c r="N39" s="143"/>
      <c r="O39" s="144"/>
      <c r="P39" s="144"/>
      <c r="Q39" s="144"/>
      <c r="R39" s="144"/>
      <c r="S39" s="144"/>
      <c r="T39" s="144"/>
      <c r="U39" s="144"/>
      <c r="V39" s="144"/>
      <c r="W39" s="144"/>
      <c r="X39" s="144"/>
      <c r="Y39" s="144"/>
      <c r="Z39" s="186">
        <f>B39+D39+F39+H39+J39+L39+N39+P39+R39+T39+V39+X39</f>
        <v>0</v>
      </c>
      <c r="AA39" s="151">
        <f>C39+E39+G39+I39+K39+M39+O39+Q39+S39+U39+W39+Y39</f>
        <v>0</v>
      </c>
      <c r="AB39" s="146"/>
      <c r="AC39" s="146"/>
      <c r="AD39" s="146"/>
      <c r="AE39" s="146"/>
      <c r="AF39" s="146"/>
      <c r="AG39" s="146"/>
      <c r="AH39" s="146"/>
      <c r="AI39" s="146"/>
      <c r="AJ39" s="146"/>
      <c r="AK39" s="146"/>
      <c r="AL39" s="146"/>
      <c r="AM39" s="147"/>
      <c r="AO39" s="143" t="s">
        <v>258</v>
      </c>
      <c r="AP39" s="143"/>
      <c r="AQ39" s="143"/>
      <c r="AR39" s="143"/>
      <c r="AS39" s="143"/>
      <c r="AT39" s="143"/>
      <c r="AU39" s="143"/>
      <c r="AV39" s="143"/>
      <c r="AW39" s="143"/>
      <c r="AX39" s="143"/>
      <c r="AY39" s="143"/>
      <c r="AZ39" s="143"/>
      <c r="BA39" s="143"/>
      <c r="BB39" s="143"/>
      <c r="BC39" s="144"/>
      <c r="BD39" s="144"/>
      <c r="BE39" s="144"/>
      <c r="BF39" s="144"/>
      <c r="BG39" s="144"/>
      <c r="BH39" s="144"/>
      <c r="BI39" s="144"/>
      <c r="BJ39" s="144"/>
      <c r="BK39" s="144"/>
      <c r="BL39" s="144"/>
      <c r="BM39" s="144"/>
      <c r="BN39" s="186">
        <f>AP39+AR39+AT39+AV39+AX39+AZ39+BB39+BD39+BF39+BH39+BJ39+BL39</f>
        <v>0</v>
      </c>
      <c r="BO39" s="151">
        <f>AQ39+AS39+AU39+AW39+AY39+BA39+BC39+BE39+BG39+BI39+BK39+BM39</f>
        <v>0</v>
      </c>
      <c r="BP39" s="185"/>
      <c r="BQ39" s="185"/>
      <c r="BR39" s="185"/>
      <c r="BS39" s="185"/>
      <c r="BT39" s="146"/>
      <c r="BU39" s="146"/>
      <c r="BV39" s="146"/>
      <c r="BW39" s="146"/>
      <c r="BX39" s="146"/>
      <c r="BY39" s="146"/>
      <c r="BZ39" s="146"/>
      <c r="CA39" s="147"/>
    </row>
    <row r="40" spans="1:79" x14ac:dyDescent="0.3">
      <c r="A40" s="143" t="s">
        <v>259</v>
      </c>
      <c r="B40" s="143"/>
      <c r="C40" s="143"/>
      <c r="D40" s="143"/>
      <c r="E40" s="143"/>
      <c r="F40" s="143"/>
      <c r="G40" s="143"/>
      <c r="H40" s="143"/>
      <c r="I40" s="143"/>
      <c r="J40" s="143"/>
      <c r="K40" s="143"/>
      <c r="L40" s="143"/>
      <c r="M40" s="143"/>
      <c r="N40" s="143"/>
      <c r="O40" s="144"/>
      <c r="P40" s="144"/>
      <c r="Q40" s="144"/>
      <c r="R40" s="144"/>
      <c r="S40" s="144"/>
      <c r="T40" s="144"/>
      <c r="U40" s="144"/>
      <c r="V40" s="144"/>
      <c r="W40" s="144"/>
      <c r="X40" s="144"/>
      <c r="Y40" s="144"/>
      <c r="Z40" s="186">
        <f t="shared" ref="Z40:Z59" si="7">B40+D40+F40+H40+J40+L40+N40+P40+R40+T40+V40+X40</f>
        <v>0</v>
      </c>
      <c r="AA40" s="151">
        <f t="shared" ref="AA40:AA59" si="8">C40+E40+G40+I40+K40+M40+O40+Q40+S40+U40+W40+Y40</f>
        <v>0</v>
      </c>
      <c r="AB40" s="146"/>
      <c r="AC40" s="146"/>
      <c r="AD40" s="146"/>
      <c r="AE40" s="146"/>
      <c r="AF40" s="146"/>
      <c r="AG40" s="146"/>
      <c r="AH40" s="146"/>
      <c r="AI40" s="146"/>
      <c r="AJ40" s="146"/>
      <c r="AK40" s="146"/>
      <c r="AL40" s="146"/>
      <c r="AM40" s="146"/>
      <c r="AO40" s="143" t="s">
        <v>259</v>
      </c>
      <c r="AP40" s="143"/>
      <c r="AQ40" s="143"/>
      <c r="AR40" s="143"/>
      <c r="AS40" s="143"/>
      <c r="AT40" s="143"/>
      <c r="AU40" s="143"/>
      <c r="AV40" s="143"/>
      <c r="AW40" s="143"/>
      <c r="AX40" s="143"/>
      <c r="AY40" s="143"/>
      <c r="AZ40" s="143"/>
      <c r="BA40" s="143"/>
      <c r="BB40" s="143"/>
      <c r="BC40" s="144"/>
      <c r="BD40" s="144"/>
      <c r="BE40" s="144"/>
      <c r="BF40" s="144"/>
      <c r="BG40" s="144"/>
      <c r="BH40" s="144"/>
      <c r="BI40" s="144"/>
      <c r="BJ40" s="144"/>
      <c r="BK40" s="144"/>
      <c r="BL40" s="144"/>
      <c r="BM40" s="144"/>
      <c r="BN40" s="186">
        <f t="shared" ref="BN40:BN59" si="9">AP40+AR40+AT40+AV40+AX40+AZ40+BB40+BD40+BF40+BH40+BJ40+BL40</f>
        <v>0</v>
      </c>
      <c r="BO40" s="151">
        <f t="shared" ref="BO40:BO59" si="10">AQ40+AS40+AU40+AW40+AY40+BA40+BC40+BE40+BG40+BI40+BK40+BM40</f>
        <v>0</v>
      </c>
      <c r="BP40" s="185"/>
      <c r="BQ40" s="185"/>
      <c r="BR40" s="185"/>
      <c r="BS40" s="185"/>
      <c r="BT40" s="146"/>
      <c r="BU40" s="146"/>
      <c r="BV40" s="146"/>
      <c r="BW40" s="146"/>
      <c r="BX40" s="146"/>
      <c r="BY40" s="146"/>
      <c r="BZ40" s="146"/>
      <c r="CA40" s="146"/>
    </row>
    <row r="41" spans="1:79" x14ac:dyDescent="0.3">
      <c r="A41" s="143" t="s">
        <v>260</v>
      </c>
      <c r="B41" s="143"/>
      <c r="C41" s="143"/>
      <c r="D41" s="143"/>
      <c r="E41" s="143"/>
      <c r="F41" s="143"/>
      <c r="G41" s="143"/>
      <c r="H41" s="143"/>
      <c r="I41" s="143"/>
      <c r="J41" s="143"/>
      <c r="K41" s="143"/>
      <c r="L41" s="143"/>
      <c r="M41" s="143"/>
      <c r="N41" s="143"/>
      <c r="O41" s="144"/>
      <c r="P41" s="144"/>
      <c r="Q41" s="144"/>
      <c r="R41" s="144"/>
      <c r="S41" s="144"/>
      <c r="T41" s="144"/>
      <c r="U41" s="144"/>
      <c r="V41" s="144"/>
      <c r="W41" s="144"/>
      <c r="X41" s="144"/>
      <c r="Y41" s="144"/>
      <c r="Z41" s="186">
        <f t="shared" si="7"/>
        <v>0</v>
      </c>
      <c r="AA41" s="151">
        <f t="shared" si="8"/>
        <v>0</v>
      </c>
      <c r="AB41" s="146"/>
      <c r="AC41" s="146"/>
      <c r="AD41" s="146"/>
      <c r="AE41" s="146"/>
      <c r="AF41" s="146"/>
      <c r="AG41" s="146"/>
      <c r="AH41" s="146"/>
      <c r="AI41" s="146"/>
      <c r="AJ41" s="146"/>
      <c r="AK41" s="146"/>
      <c r="AL41" s="146"/>
      <c r="AM41" s="146"/>
      <c r="AO41" s="143" t="s">
        <v>260</v>
      </c>
      <c r="AP41" s="143"/>
      <c r="AQ41" s="143"/>
      <c r="AR41" s="143"/>
      <c r="AS41" s="143"/>
      <c r="AT41" s="143"/>
      <c r="AU41" s="143"/>
      <c r="AV41" s="143"/>
      <c r="AW41" s="143"/>
      <c r="AX41" s="143"/>
      <c r="AY41" s="143"/>
      <c r="AZ41" s="143"/>
      <c r="BA41" s="143"/>
      <c r="BB41" s="143"/>
      <c r="BC41" s="144"/>
      <c r="BD41" s="144"/>
      <c r="BE41" s="144"/>
      <c r="BF41" s="144"/>
      <c r="BG41" s="144"/>
      <c r="BH41" s="144"/>
      <c r="BI41" s="144"/>
      <c r="BJ41" s="144"/>
      <c r="BK41" s="144"/>
      <c r="BL41" s="144"/>
      <c r="BM41" s="144"/>
      <c r="BN41" s="186">
        <f t="shared" si="9"/>
        <v>0</v>
      </c>
      <c r="BO41" s="151">
        <f t="shared" si="10"/>
        <v>0</v>
      </c>
      <c r="BP41" s="185"/>
      <c r="BQ41" s="185"/>
      <c r="BR41" s="185"/>
      <c r="BS41" s="185"/>
      <c r="BT41" s="146"/>
      <c r="BU41" s="146"/>
      <c r="BV41" s="146"/>
      <c r="BW41" s="146"/>
      <c r="BX41" s="146"/>
      <c r="BY41" s="146"/>
      <c r="BZ41" s="146"/>
      <c r="CA41" s="146"/>
    </row>
    <row r="42" spans="1:79" x14ac:dyDescent="0.3">
      <c r="A42" s="143" t="s">
        <v>261</v>
      </c>
      <c r="B42" s="143"/>
      <c r="C42" s="143"/>
      <c r="D42" s="143"/>
      <c r="E42" s="143"/>
      <c r="F42" s="143"/>
      <c r="G42" s="143"/>
      <c r="H42" s="143"/>
      <c r="I42" s="143"/>
      <c r="J42" s="143"/>
      <c r="K42" s="143"/>
      <c r="L42" s="143"/>
      <c r="M42" s="143"/>
      <c r="N42" s="143"/>
      <c r="O42" s="144"/>
      <c r="P42" s="144"/>
      <c r="Q42" s="144"/>
      <c r="R42" s="144"/>
      <c r="S42" s="144"/>
      <c r="T42" s="144"/>
      <c r="U42" s="144"/>
      <c r="V42" s="144"/>
      <c r="W42" s="144"/>
      <c r="X42" s="144"/>
      <c r="Y42" s="144"/>
      <c r="Z42" s="186">
        <f t="shared" si="7"/>
        <v>0</v>
      </c>
      <c r="AA42" s="151">
        <f t="shared" si="8"/>
        <v>0</v>
      </c>
      <c r="AB42" s="146"/>
      <c r="AC42" s="146"/>
      <c r="AD42" s="146"/>
      <c r="AE42" s="146"/>
      <c r="AF42" s="146"/>
      <c r="AG42" s="146"/>
      <c r="AH42" s="146"/>
      <c r="AI42" s="146"/>
      <c r="AJ42" s="146"/>
      <c r="AK42" s="146"/>
      <c r="AL42" s="146"/>
      <c r="AM42" s="146"/>
      <c r="AO42" s="143" t="s">
        <v>261</v>
      </c>
      <c r="AP42" s="143"/>
      <c r="AQ42" s="143"/>
      <c r="AR42" s="143"/>
      <c r="AS42" s="143"/>
      <c r="AT42" s="143"/>
      <c r="AU42" s="143"/>
      <c r="AV42" s="143"/>
      <c r="AW42" s="143"/>
      <c r="AX42" s="143"/>
      <c r="AY42" s="143"/>
      <c r="AZ42" s="143"/>
      <c r="BA42" s="143"/>
      <c r="BB42" s="143"/>
      <c r="BC42" s="144"/>
      <c r="BD42" s="144"/>
      <c r="BE42" s="144"/>
      <c r="BF42" s="144"/>
      <c r="BG42" s="144"/>
      <c r="BH42" s="144"/>
      <c r="BI42" s="144"/>
      <c r="BJ42" s="144"/>
      <c r="BK42" s="144"/>
      <c r="BL42" s="144"/>
      <c r="BM42" s="144"/>
      <c r="BN42" s="186">
        <f t="shared" si="9"/>
        <v>0</v>
      </c>
      <c r="BO42" s="151">
        <f t="shared" si="10"/>
        <v>0</v>
      </c>
      <c r="BP42" s="185"/>
      <c r="BQ42" s="185"/>
      <c r="BR42" s="185"/>
      <c r="BS42" s="185"/>
      <c r="BT42" s="146"/>
      <c r="BU42" s="146"/>
      <c r="BV42" s="146"/>
      <c r="BW42" s="146"/>
      <c r="BX42" s="146"/>
      <c r="BY42" s="146"/>
      <c r="BZ42" s="146"/>
      <c r="CA42" s="146"/>
    </row>
    <row r="43" spans="1:79" x14ac:dyDescent="0.3">
      <c r="A43" s="143" t="s">
        <v>262</v>
      </c>
      <c r="B43" s="143"/>
      <c r="C43" s="143"/>
      <c r="D43" s="143"/>
      <c r="E43" s="143"/>
      <c r="F43" s="143"/>
      <c r="G43" s="143"/>
      <c r="H43" s="143"/>
      <c r="I43" s="143"/>
      <c r="J43" s="143"/>
      <c r="K43" s="143"/>
      <c r="L43" s="143"/>
      <c r="M43" s="143"/>
      <c r="N43" s="143"/>
      <c r="O43" s="144"/>
      <c r="P43" s="144"/>
      <c r="Q43" s="144"/>
      <c r="R43" s="144"/>
      <c r="S43" s="144"/>
      <c r="T43" s="144"/>
      <c r="U43" s="144"/>
      <c r="V43" s="144"/>
      <c r="W43" s="144"/>
      <c r="X43" s="144"/>
      <c r="Y43" s="144"/>
      <c r="Z43" s="186">
        <f t="shared" si="7"/>
        <v>0</v>
      </c>
      <c r="AA43" s="151">
        <f t="shared" si="8"/>
        <v>0</v>
      </c>
      <c r="AB43" s="146"/>
      <c r="AC43" s="146"/>
      <c r="AD43" s="146"/>
      <c r="AE43" s="146"/>
      <c r="AF43" s="146"/>
      <c r="AG43" s="146"/>
      <c r="AH43" s="146"/>
      <c r="AI43" s="146"/>
      <c r="AJ43" s="146"/>
      <c r="AK43" s="146"/>
      <c r="AL43" s="146"/>
      <c r="AM43" s="146"/>
      <c r="AO43" s="143" t="s">
        <v>262</v>
      </c>
      <c r="AP43" s="143"/>
      <c r="AQ43" s="143"/>
      <c r="AR43" s="143"/>
      <c r="AS43" s="143"/>
      <c r="AT43" s="143"/>
      <c r="AU43" s="143"/>
      <c r="AV43" s="143"/>
      <c r="AW43" s="143"/>
      <c r="AX43" s="143"/>
      <c r="AY43" s="143"/>
      <c r="AZ43" s="143"/>
      <c r="BA43" s="143"/>
      <c r="BB43" s="143"/>
      <c r="BC43" s="144"/>
      <c r="BD43" s="144"/>
      <c r="BE43" s="144"/>
      <c r="BF43" s="144"/>
      <c r="BG43" s="144"/>
      <c r="BH43" s="144"/>
      <c r="BI43" s="144"/>
      <c r="BJ43" s="144"/>
      <c r="BK43" s="144"/>
      <c r="BL43" s="144"/>
      <c r="BM43" s="144"/>
      <c r="BN43" s="186">
        <f t="shared" si="9"/>
        <v>0</v>
      </c>
      <c r="BO43" s="151">
        <f t="shared" si="10"/>
        <v>0</v>
      </c>
      <c r="BP43" s="185"/>
      <c r="BQ43" s="185"/>
      <c r="BR43" s="185"/>
      <c r="BS43" s="185"/>
      <c r="BT43" s="146"/>
      <c r="BU43" s="146"/>
      <c r="BV43" s="146"/>
      <c r="BW43" s="146"/>
      <c r="BX43" s="146"/>
      <c r="BY43" s="146"/>
      <c r="BZ43" s="146"/>
      <c r="CA43" s="146"/>
    </row>
    <row r="44" spans="1:79" x14ac:dyDescent="0.3">
      <c r="A44" s="143" t="s">
        <v>263</v>
      </c>
      <c r="B44" s="143"/>
      <c r="C44" s="143"/>
      <c r="D44" s="143"/>
      <c r="E44" s="143"/>
      <c r="F44" s="143"/>
      <c r="G44" s="143"/>
      <c r="H44" s="143"/>
      <c r="I44" s="143"/>
      <c r="J44" s="143"/>
      <c r="K44" s="143"/>
      <c r="L44" s="143"/>
      <c r="M44" s="143"/>
      <c r="N44" s="143"/>
      <c r="O44" s="144"/>
      <c r="P44" s="144"/>
      <c r="Q44" s="144"/>
      <c r="R44" s="144"/>
      <c r="S44" s="144"/>
      <c r="T44" s="144"/>
      <c r="U44" s="144"/>
      <c r="V44" s="144"/>
      <c r="W44" s="144"/>
      <c r="X44" s="144"/>
      <c r="Y44" s="144"/>
      <c r="Z44" s="186">
        <f t="shared" si="7"/>
        <v>0</v>
      </c>
      <c r="AA44" s="151">
        <f t="shared" si="8"/>
        <v>0</v>
      </c>
      <c r="AB44" s="146"/>
      <c r="AC44" s="146"/>
      <c r="AD44" s="146"/>
      <c r="AE44" s="146"/>
      <c r="AF44" s="146"/>
      <c r="AG44" s="146"/>
      <c r="AH44" s="146"/>
      <c r="AI44" s="146"/>
      <c r="AJ44" s="146"/>
      <c r="AK44" s="146"/>
      <c r="AL44" s="146"/>
      <c r="AM44" s="146"/>
      <c r="AO44" s="143" t="s">
        <v>263</v>
      </c>
      <c r="AP44" s="143"/>
      <c r="AQ44" s="143"/>
      <c r="AR44" s="143"/>
      <c r="AS44" s="143"/>
      <c r="AT44" s="143"/>
      <c r="AU44" s="143"/>
      <c r="AV44" s="143"/>
      <c r="AW44" s="143"/>
      <c r="AX44" s="143"/>
      <c r="AY44" s="143"/>
      <c r="AZ44" s="143"/>
      <c r="BA44" s="143"/>
      <c r="BB44" s="143"/>
      <c r="BC44" s="144"/>
      <c r="BD44" s="144"/>
      <c r="BE44" s="144"/>
      <c r="BF44" s="144"/>
      <c r="BG44" s="144"/>
      <c r="BH44" s="144"/>
      <c r="BI44" s="144"/>
      <c r="BJ44" s="144"/>
      <c r="BK44" s="144"/>
      <c r="BL44" s="144"/>
      <c r="BM44" s="144"/>
      <c r="BN44" s="186">
        <f t="shared" si="9"/>
        <v>0</v>
      </c>
      <c r="BO44" s="151">
        <f t="shared" si="10"/>
        <v>0</v>
      </c>
      <c r="BP44" s="185"/>
      <c r="BQ44" s="185"/>
      <c r="BR44" s="185"/>
      <c r="BS44" s="185"/>
      <c r="BT44" s="146"/>
      <c r="BU44" s="146"/>
      <c r="BV44" s="146"/>
      <c r="BW44" s="146"/>
      <c r="BX44" s="146"/>
      <c r="BY44" s="146"/>
      <c r="BZ44" s="146"/>
      <c r="CA44" s="146"/>
    </row>
    <row r="45" spans="1:79" x14ac:dyDescent="0.3">
      <c r="A45" s="143" t="s">
        <v>264</v>
      </c>
      <c r="B45" s="143"/>
      <c r="C45" s="143"/>
      <c r="D45" s="143"/>
      <c r="E45" s="143"/>
      <c r="F45" s="143"/>
      <c r="G45" s="143"/>
      <c r="H45" s="143"/>
      <c r="I45" s="143"/>
      <c r="J45" s="143"/>
      <c r="K45" s="143"/>
      <c r="L45" s="143"/>
      <c r="M45" s="143"/>
      <c r="N45" s="143"/>
      <c r="O45" s="144"/>
      <c r="P45" s="144"/>
      <c r="Q45" s="144"/>
      <c r="R45" s="144"/>
      <c r="S45" s="144"/>
      <c r="T45" s="144"/>
      <c r="U45" s="144"/>
      <c r="V45" s="144"/>
      <c r="W45" s="144"/>
      <c r="X45" s="144"/>
      <c r="Y45" s="144"/>
      <c r="Z45" s="186">
        <f t="shared" si="7"/>
        <v>0</v>
      </c>
      <c r="AA45" s="151">
        <f t="shared" si="8"/>
        <v>0</v>
      </c>
      <c r="AB45" s="146"/>
      <c r="AC45" s="146"/>
      <c r="AD45" s="146"/>
      <c r="AE45" s="146"/>
      <c r="AF45" s="146"/>
      <c r="AG45" s="146"/>
      <c r="AH45" s="146"/>
      <c r="AI45" s="146"/>
      <c r="AJ45" s="146"/>
      <c r="AK45" s="146"/>
      <c r="AL45" s="146"/>
      <c r="AM45" s="146"/>
      <c r="AO45" s="143" t="s">
        <v>264</v>
      </c>
      <c r="AP45" s="143"/>
      <c r="AQ45" s="143"/>
      <c r="AR45" s="143"/>
      <c r="AS45" s="143"/>
      <c r="AT45" s="143"/>
      <c r="AU45" s="143"/>
      <c r="AV45" s="143"/>
      <c r="AW45" s="143"/>
      <c r="AX45" s="143"/>
      <c r="AY45" s="143"/>
      <c r="AZ45" s="143"/>
      <c r="BA45" s="143"/>
      <c r="BB45" s="143"/>
      <c r="BC45" s="144"/>
      <c r="BD45" s="144"/>
      <c r="BE45" s="144"/>
      <c r="BF45" s="144"/>
      <c r="BG45" s="144"/>
      <c r="BH45" s="144"/>
      <c r="BI45" s="144"/>
      <c r="BJ45" s="144"/>
      <c r="BK45" s="144"/>
      <c r="BL45" s="144"/>
      <c r="BM45" s="144"/>
      <c r="BN45" s="186">
        <f t="shared" si="9"/>
        <v>0</v>
      </c>
      <c r="BO45" s="151">
        <f t="shared" si="10"/>
        <v>0</v>
      </c>
      <c r="BP45" s="185"/>
      <c r="BQ45" s="185"/>
      <c r="BR45" s="185"/>
      <c r="BS45" s="185"/>
      <c r="BT45" s="146"/>
      <c r="BU45" s="146"/>
      <c r="BV45" s="146"/>
      <c r="BW45" s="146"/>
      <c r="BX45" s="146"/>
      <c r="BY45" s="146"/>
      <c r="BZ45" s="146"/>
      <c r="CA45" s="146"/>
    </row>
    <row r="46" spans="1:79" x14ac:dyDescent="0.3">
      <c r="A46" s="143" t="s">
        <v>265</v>
      </c>
      <c r="B46" s="143"/>
      <c r="C46" s="143"/>
      <c r="D46" s="143"/>
      <c r="E46" s="143"/>
      <c r="F46" s="143"/>
      <c r="G46" s="143"/>
      <c r="H46" s="143"/>
      <c r="I46" s="143"/>
      <c r="J46" s="143"/>
      <c r="K46" s="143"/>
      <c r="L46" s="143"/>
      <c r="M46" s="143"/>
      <c r="N46" s="143"/>
      <c r="O46" s="144"/>
      <c r="P46" s="144"/>
      <c r="Q46" s="144"/>
      <c r="R46" s="144"/>
      <c r="S46" s="144"/>
      <c r="T46" s="144"/>
      <c r="U46" s="144"/>
      <c r="V46" s="144"/>
      <c r="W46" s="144"/>
      <c r="X46" s="144"/>
      <c r="Y46" s="144"/>
      <c r="Z46" s="186">
        <f t="shared" si="7"/>
        <v>0</v>
      </c>
      <c r="AA46" s="151">
        <f t="shared" si="8"/>
        <v>0</v>
      </c>
      <c r="AB46" s="146"/>
      <c r="AC46" s="146"/>
      <c r="AD46" s="146"/>
      <c r="AE46" s="146"/>
      <c r="AF46" s="146"/>
      <c r="AG46" s="146"/>
      <c r="AH46" s="146"/>
      <c r="AI46" s="146"/>
      <c r="AJ46" s="146"/>
      <c r="AK46" s="146"/>
      <c r="AL46" s="146"/>
      <c r="AM46" s="146"/>
      <c r="AO46" s="143" t="s">
        <v>265</v>
      </c>
      <c r="AP46" s="143"/>
      <c r="AQ46" s="143"/>
      <c r="AR46" s="143"/>
      <c r="AS46" s="143"/>
      <c r="AT46" s="143"/>
      <c r="AU46" s="143"/>
      <c r="AV46" s="143"/>
      <c r="AW46" s="143"/>
      <c r="AX46" s="143"/>
      <c r="AY46" s="143"/>
      <c r="AZ46" s="143"/>
      <c r="BA46" s="143"/>
      <c r="BB46" s="143"/>
      <c r="BC46" s="144"/>
      <c r="BD46" s="144"/>
      <c r="BE46" s="144"/>
      <c r="BF46" s="144"/>
      <c r="BG46" s="144"/>
      <c r="BH46" s="144"/>
      <c r="BI46" s="144"/>
      <c r="BJ46" s="144"/>
      <c r="BK46" s="144"/>
      <c r="BL46" s="144"/>
      <c r="BM46" s="144"/>
      <c r="BN46" s="186">
        <f t="shared" si="9"/>
        <v>0</v>
      </c>
      <c r="BO46" s="151">
        <f t="shared" si="10"/>
        <v>0</v>
      </c>
      <c r="BP46" s="185"/>
      <c r="BQ46" s="185"/>
      <c r="BR46" s="185"/>
      <c r="BS46" s="185"/>
      <c r="BT46" s="146"/>
      <c r="BU46" s="146"/>
      <c r="BV46" s="146"/>
      <c r="BW46" s="146"/>
      <c r="BX46" s="146"/>
      <c r="BY46" s="146"/>
      <c r="BZ46" s="146"/>
      <c r="CA46" s="146"/>
    </row>
    <row r="47" spans="1:79" x14ac:dyDescent="0.3">
      <c r="A47" s="143" t="s">
        <v>266</v>
      </c>
      <c r="B47" s="143"/>
      <c r="C47" s="143"/>
      <c r="D47" s="143"/>
      <c r="E47" s="143"/>
      <c r="F47" s="143"/>
      <c r="G47" s="143"/>
      <c r="H47" s="143"/>
      <c r="I47" s="143"/>
      <c r="J47" s="143"/>
      <c r="K47" s="143"/>
      <c r="L47" s="143"/>
      <c r="M47" s="143"/>
      <c r="N47" s="143"/>
      <c r="O47" s="144"/>
      <c r="P47" s="144"/>
      <c r="Q47" s="144"/>
      <c r="R47" s="144"/>
      <c r="S47" s="144"/>
      <c r="T47" s="144"/>
      <c r="U47" s="144"/>
      <c r="V47" s="144"/>
      <c r="W47" s="144"/>
      <c r="X47" s="144"/>
      <c r="Y47" s="144"/>
      <c r="Z47" s="186">
        <f t="shared" si="7"/>
        <v>0</v>
      </c>
      <c r="AA47" s="151">
        <f t="shared" si="8"/>
        <v>0</v>
      </c>
      <c r="AB47" s="146"/>
      <c r="AC47" s="146"/>
      <c r="AD47" s="146"/>
      <c r="AE47" s="146"/>
      <c r="AF47" s="146"/>
      <c r="AG47" s="146"/>
      <c r="AH47" s="146"/>
      <c r="AI47" s="146"/>
      <c r="AJ47" s="146"/>
      <c r="AK47" s="146"/>
      <c r="AL47" s="146"/>
      <c r="AM47" s="146"/>
      <c r="AO47" s="143" t="s">
        <v>266</v>
      </c>
      <c r="AP47" s="143"/>
      <c r="AQ47" s="143"/>
      <c r="AR47" s="143"/>
      <c r="AS47" s="143"/>
      <c r="AT47" s="143"/>
      <c r="AU47" s="143"/>
      <c r="AV47" s="143"/>
      <c r="AW47" s="143"/>
      <c r="AX47" s="143"/>
      <c r="AY47" s="143"/>
      <c r="AZ47" s="143"/>
      <c r="BA47" s="143"/>
      <c r="BB47" s="143"/>
      <c r="BC47" s="144"/>
      <c r="BD47" s="144"/>
      <c r="BE47" s="144"/>
      <c r="BF47" s="144"/>
      <c r="BG47" s="144"/>
      <c r="BH47" s="144"/>
      <c r="BI47" s="144"/>
      <c r="BJ47" s="144"/>
      <c r="BK47" s="144"/>
      <c r="BL47" s="144"/>
      <c r="BM47" s="144"/>
      <c r="BN47" s="186">
        <f t="shared" si="9"/>
        <v>0</v>
      </c>
      <c r="BO47" s="151">
        <f t="shared" si="10"/>
        <v>0</v>
      </c>
      <c r="BP47" s="185"/>
      <c r="BQ47" s="185"/>
      <c r="BR47" s="185"/>
      <c r="BS47" s="185"/>
      <c r="BT47" s="146"/>
      <c r="BU47" s="146"/>
      <c r="BV47" s="146"/>
      <c r="BW47" s="146"/>
      <c r="BX47" s="146"/>
      <c r="BY47" s="146"/>
      <c r="BZ47" s="146"/>
      <c r="CA47" s="146"/>
    </row>
    <row r="48" spans="1:79" x14ac:dyDescent="0.3">
      <c r="A48" s="143" t="s">
        <v>267</v>
      </c>
      <c r="B48" s="143"/>
      <c r="C48" s="143"/>
      <c r="D48" s="143"/>
      <c r="E48" s="143"/>
      <c r="F48" s="143"/>
      <c r="G48" s="143"/>
      <c r="H48" s="143"/>
      <c r="I48" s="143"/>
      <c r="J48" s="143"/>
      <c r="K48" s="143"/>
      <c r="L48" s="143"/>
      <c r="M48" s="143"/>
      <c r="N48" s="143"/>
      <c r="O48" s="144"/>
      <c r="P48" s="144"/>
      <c r="Q48" s="144"/>
      <c r="R48" s="144"/>
      <c r="S48" s="144"/>
      <c r="T48" s="144"/>
      <c r="U48" s="144"/>
      <c r="V48" s="144"/>
      <c r="W48" s="144"/>
      <c r="X48" s="144"/>
      <c r="Y48" s="144"/>
      <c r="Z48" s="186">
        <f t="shared" si="7"/>
        <v>0</v>
      </c>
      <c r="AA48" s="151">
        <f t="shared" si="8"/>
        <v>0</v>
      </c>
      <c r="AB48" s="146"/>
      <c r="AC48" s="146"/>
      <c r="AD48" s="146"/>
      <c r="AE48" s="146"/>
      <c r="AF48" s="146"/>
      <c r="AG48" s="146"/>
      <c r="AH48" s="146"/>
      <c r="AI48" s="146"/>
      <c r="AJ48" s="146"/>
      <c r="AK48" s="146"/>
      <c r="AL48" s="146"/>
      <c r="AM48" s="146"/>
      <c r="AO48" s="143" t="s">
        <v>267</v>
      </c>
      <c r="AP48" s="143"/>
      <c r="AQ48" s="143"/>
      <c r="AR48" s="143"/>
      <c r="AS48" s="143"/>
      <c r="AT48" s="143"/>
      <c r="AU48" s="143"/>
      <c r="AV48" s="143"/>
      <c r="AW48" s="143"/>
      <c r="AX48" s="143"/>
      <c r="AY48" s="143"/>
      <c r="AZ48" s="143"/>
      <c r="BA48" s="143"/>
      <c r="BB48" s="143"/>
      <c r="BC48" s="144"/>
      <c r="BD48" s="144"/>
      <c r="BE48" s="144"/>
      <c r="BF48" s="144"/>
      <c r="BG48" s="144"/>
      <c r="BH48" s="144"/>
      <c r="BI48" s="144"/>
      <c r="BJ48" s="144"/>
      <c r="BK48" s="144"/>
      <c r="BL48" s="144"/>
      <c r="BM48" s="144"/>
      <c r="BN48" s="186">
        <f t="shared" si="9"/>
        <v>0</v>
      </c>
      <c r="BO48" s="151">
        <f t="shared" si="10"/>
        <v>0</v>
      </c>
      <c r="BP48" s="185"/>
      <c r="BQ48" s="185"/>
      <c r="BR48" s="185"/>
      <c r="BS48" s="185"/>
      <c r="BT48" s="146"/>
      <c r="BU48" s="146"/>
      <c r="BV48" s="146"/>
      <c r="BW48" s="146"/>
      <c r="BX48" s="146"/>
      <c r="BY48" s="146"/>
      <c r="BZ48" s="146"/>
      <c r="CA48" s="146"/>
    </row>
    <row r="49" spans="1:79" x14ac:dyDescent="0.3">
      <c r="A49" s="143" t="s">
        <v>268</v>
      </c>
      <c r="B49" s="143"/>
      <c r="C49" s="143"/>
      <c r="D49" s="143"/>
      <c r="E49" s="143"/>
      <c r="F49" s="143"/>
      <c r="G49" s="143"/>
      <c r="H49" s="143"/>
      <c r="I49" s="143"/>
      <c r="J49" s="143"/>
      <c r="K49" s="143"/>
      <c r="L49" s="143"/>
      <c r="M49" s="143"/>
      <c r="N49" s="143"/>
      <c r="O49" s="144"/>
      <c r="P49" s="144"/>
      <c r="Q49" s="144"/>
      <c r="R49" s="144"/>
      <c r="S49" s="144"/>
      <c r="T49" s="144"/>
      <c r="U49" s="144"/>
      <c r="V49" s="144"/>
      <c r="W49" s="144"/>
      <c r="X49" s="144"/>
      <c r="Y49" s="144"/>
      <c r="Z49" s="186">
        <f t="shared" si="7"/>
        <v>0</v>
      </c>
      <c r="AA49" s="151">
        <f t="shared" si="8"/>
        <v>0</v>
      </c>
      <c r="AB49" s="146"/>
      <c r="AC49" s="146"/>
      <c r="AD49" s="146"/>
      <c r="AE49" s="146"/>
      <c r="AF49" s="146"/>
      <c r="AG49" s="146"/>
      <c r="AH49" s="146"/>
      <c r="AI49" s="146"/>
      <c r="AJ49" s="146"/>
      <c r="AK49" s="146"/>
      <c r="AL49" s="146"/>
      <c r="AM49" s="146"/>
      <c r="AO49" s="143" t="s">
        <v>268</v>
      </c>
      <c r="AP49" s="143"/>
      <c r="AQ49" s="143"/>
      <c r="AR49" s="143"/>
      <c r="AS49" s="143"/>
      <c r="AT49" s="143"/>
      <c r="AU49" s="143"/>
      <c r="AV49" s="143"/>
      <c r="AW49" s="143"/>
      <c r="AX49" s="143"/>
      <c r="AY49" s="143"/>
      <c r="AZ49" s="143"/>
      <c r="BA49" s="143"/>
      <c r="BB49" s="143"/>
      <c r="BC49" s="144"/>
      <c r="BD49" s="144"/>
      <c r="BE49" s="144"/>
      <c r="BF49" s="144"/>
      <c r="BG49" s="144"/>
      <c r="BH49" s="144"/>
      <c r="BI49" s="144"/>
      <c r="BJ49" s="144"/>
      <c r="BK49" s="144"/>
      <c r="BL49" s="144"/>
      <c r="BM49" s="144"/>
      <c r="BN49" s="186">
        <f t="shared" si="9"/>
        <v>0</v>
      </c>
      <c r="BO49" s="151">
        <f t="shared" si="10"/>
        <v>0</v>
      </c>
      <c r="BP49" s="185"/>
      <c r="BQ49" s="185"/>
      <c r="BR49" s="185"/>
      <c r="BS49" s="185"/>
      <c r="BT49" s="146"/>
      <c r="BU49" s="146"/>
      <c r="BV49" s="146"/>
      <c r="BW49" s="146"/>
      <c r="BX49" s="146"/>
      <c r="BY49" s="146"/>
      <c r="BZ49" s="146"/>
      <c r="CA49" s="146"/>
    </row>
    <row r="50" spans="1:79" x14ac:dyDescent="0.3">
      <c r="A50" s="143" t="s">
        <v>269</v>
      </c>
      <c r="B50" s="143"/>
      <c r="C50" s="143"/>
      <c r="D50" s="143"/>
      <c r="E50" s="143"/>
      <c r="F50" s="143"/>
      <c r="G50" s="143"/>
      <c r="H50" s="143"/>
      <c r="I50" s="143"/>
      <c r="J50" s="143"/>
      <c r="K50" s="143"/>
      <c r="L50" s="143"/>
      <c r="M50" s="143"/>
      <c r="N50" s="143"/>
      <c r="O50" s="144"/>
      <c r="P50" s="144"/>
      <c r="Q50" s="144"/>
      <c r="R50" s="144"/>
      <c r="S50" s="144"/>
      <c r="T50" s="144"/>
      <c r="U50" s="144"/>
      <c r="V50" s="144"/>
      <c r="W50" s="144"/>
      <c r="X50" s="144"/>
      <c r="Y50" s="144"/>
      <c r="Z50" s="186">
        <f t="shared" si="7"/>
        <v>0</v>
      </c>
      <c r="AA50" s="151">
        <f t="shared" si="8"/>
        <v>0</v>
      </c>
      <c r="AB50" s="146"/>
      <c r="AC50" s="146"/>
      <c r="AD50" s="146"/>
      <c r="AE50" s="146"/>
      <c r="AF50" s="146"/>
      <c r="AG50" s="146"/>
      <c r="AH50" s="146"/>
      <c r="AI50" s="146"/>
      <c r="AJ50" s="146"/>
      <c r="AK50" s="146"/>
      <c r="AL50" s="146"/>
      <c r="AM50" s="146"/>
      <c r="AO50" s="143" t="s">
        <v>269</v>
      </c>
      <c r="AP50" s="143"/>
      <c r="AQ50" s="143"/>
      <c r="AR50" s="143"/>
      <c r="AS50" s="143"/>
      <c r="AT50" s="143"/>
      <c r="AU50" s="143"/>
      <c r="AV50" s="143"/>
      <c r="AW50" s="143"/>
      <c r="AX50" s="143"/>
      <c r="AY50" s="143"/>
      <c r="AZ50" s="143"/>
      <c r="BA50" s="143"/>
      <c r="BB50" s="143"/>
      <c r="BC50" s="144"/>
      <c r="BD50" s="144"/>
      <c r="BE50" s="144"/>
      <c r="BF50" s="144"/>
      <c r="BG50" s="144"/>
      <c r="BH50" s="144"/>
      <c r="BI50" s="144"/>
      <c r="BJ50" s="144"/>
      <c r="BK50" s="144"/>
      <c r="BL50" s="144"/>
      <c r="BM50" s="144"/>
      <c r="BN50" s="186">
        <f t="shared" si="9"/>
        <v>0</v>
      </c>
      <c r="BO50" s="151">
        <f t="shared" si="10"/>
        <v>0</v>
      </c>
      <c r="BP50" s="185"/>
      <c r="BQ50" s="185"/>
      <c r="BR50" s="185"/>
      <c r="BS50" s="185"/>
      <c r="BT50" s="146"/>
      <c r="BU50" s="146"/>
      <c r="BV50" s="146"/>
      <c r="BW50" s="146"/>
      <c r="BX50" s="146"/>
      <c r="BY50" s="146"/>
      <c r="BZ50" s="146"/>
      <c r="CA50" s="146"/>
    </row>
    <row r="51" spans="1:79" x14ac:dyDescent="0.3">
      <c r="A51" s="143" t="s">
        <v>270</v>
      </c>
      <c r="B51" s="143"/>
      <c r="C51" s="143"/>
      <c r="D51" s="143"/>
      <c r="E51" s="143"/>
      <c r="F51" s="143"/>
      <c r="G51" s="143"/>
      <c r="H51" s="143"/>
      <c r="I51" s="143"/>
      <c r="J51" s="143"/>
      <c r="K51" s="143"/>
      <c r="L51" s="143"/>
      <c r="M51" s="143"/>
      <c r="N51" s="143"/>
      <c r="O51" s="144"/>
      <c r="P51" s="144"/>
      <c r="Q51" s="144"/>
      <c r="R51" s="144"/>
      <c r="S51" s="144"/>
      <c r="T51" s="144"/>
      <c r="U51" s="144"/>
      <c r="V51" s="144"/>
      <c r="W51" s="144"/>
      <c r="X51" s="144"/>
      <c r="Y51" s="144"/>
      <c r="Z51" s="186">
        <f t="shared" si="7"/>
        <v>0</v>
      </c>
      <c r="AA51" s="151">
        <f t="shared" si="8"/>
        <v>0</v>
      </c>
      <c r="AB51" s="146"/>
      <c r="AC51" s="146"/>
      <c r="AD51" s="146"/>
      <c r="AE51" s="146"/>
      <c r="AF51" s="146"/>
      <c r="AG51" s="146"/>
      <c r="AH51" s="146"/>
      <c r="AI51" s="146"/>
      <c r="AJ51" s="146"/>
      <c r="AK51" s="146"/>
      <c r="AL51" s="146"/>
      <c r="AM51" s="146"/>
      <c r="AO51" s="143" t="s">
        <v>270</v>
      </c>
      <c r="AP51" s="143"/>
      <c r="AQ51" s="143"/>
      <c r="AR51" s="143"/>
      <c r="AS51" s="143"/>
      <c r="AT51" s="143"/>
      <c r="AU51" s="143"/>
      <c r="AV51" s="143"/>
      <c r="AW51" s="143"/>
      <c r="AX51" s="143"/>
      <c r="AY51" s="143"/>
      <c r="AZ51" s="143"/>
      <c r="BA51" s="143"/>
      <c r="BB51" s="143"/>
      <c r="BC51" s="144"/>
      <c r="BD51" s="144"/>
      <c r="BE51" s="144"/>
      <c r="BF51" s="144"/>
      <c r="BG51" s="144"/>
      <c r="BH51" s="144"/>
      <c r="BI51" s="144"/>
      <c r="BJ51" s="144"/>
      <c r="BK51" s="144"/>
      <c r="BL51" s="144"/>
      <c r="BM51" s="144"/>
      <c r="BN51" s="186">
        <f t="shared" si="9"/>
        <v>0</v>
      </c>
      <c r="BO51" s="151">
        <f t="shared" si="10"/>
        <v>0</v>
      </c>
      <c r="BP51" s="185"/>
      <c r="BQ51" s="185"/>
      <c r="BR51" s="185"/>
      <c r="BS51" s="185"/>
      <c r="BT51" s="146"/>
      <c r="BU51" s="146"/>
      <c r="BV51" s="146"/>
      <c r="BW51" s="146"/>
      <c r="BX51" s="146"/>
      <c r="BY51" s="146"/>
      <c r="BZ51" s="146"/>
      <c r="CA51" s="146"/>
    </row>
    <row r="52" spans="1:79" x14ac:dyDescent="0.3">
      <c r="A52" s="143" t="s">
        <v>271</v>
      </c>
      <c r="B52" s="143"/>
      <c r="C52" s="143"/>
      <c r="D52" s="143"/>
      <c r="E52" s="143"/>
      <c r="F52" s="143"/>
      <c r="G52" s="143"/>
      <c r="H52" s="143"/>
      <c r="I52" s="143"/>
      <c r="J52" s="143"/>
      <c r="K52" s="143"/>
      <c r="L52" s="143"/>
      <c r="M52" s="143"/>
      <c r="N52" s="143"/>
      <c r="O52" s="144"/>
      <c r="P52" s="144"/>
      <c r="Q52" s="144"/>
      <c r="R52" s="144"/>
      <c r="S52" s="144"/>
      <c r="T52" s="144"/>
      <c r="U52" s="144"/>
      <c r="V52" s="144"/>
      <c r="W52" s="144"/>
      <c r="X52" s="144"/>
      <c r="Y52" s="144"/>
      <c r="Z52" s="186">
        <f t="shared" si="7"/>
        <v>0</v>
      </c>
      <c r="AA52" s="151">
        <f t="shared" si="8"/>
        <v>0</v>
      </c>
      <c r="AB52" s="146"/>
      <c r="AC52" s="146"/>
      <c r="AD52" s="146"/>
      <c r="AE52" s="146"/>
      <c r="AF52" s="146"/>
      <c r="AG52" s="146"/>
      <c r="AH52" s="146"/>
      <c r="AI52" s="146"/>
      <c r="AJ52" s="146"/>
      <c r="AK52" s="146"/>
      <c r="AL52" s="146"/>
      <c r="AM52" s="146"/>
      <c r="AO52" s="143" t="s">
        <v>271</v>
      </c>
      <c r="AP52" s="143"/>
      <c r="AQ52" s="143"/>
      <c r="AR52" s="143"/>
      <c r="AS52" s="143"/>
      <c r="AT52" s="143"/>
      <c r="AU52" s="143"/>
      <c r="AV52" s="143"/>
      <c r="AW52" s="143"/>
      <c r="AX52" s="143"/>
      <c r="AY52" s="143"/>
      <c r="AZ52" s="143"/>
      <c r="BA52" s="143"/>
      <c r="BB52" s="143"/>
      <c r="BC52" s="144"/>
      <c r="BD52" s="144"/>
      <c r="BE52" s="144"/>
      <c r="BF52" s="144"/>
      <c r="BG52" s="144"/>
      <c r="BH52" s="144"/>
      <c r="BI52" s="144"/>
      <c r="BJ52" s="144"/>
      <c r="BK52" s="144"/>
      <c r="BL52" s="144"/>
      <c r="BM52" s="144"/>
      <c r="BN52" s="186">
        <f t="shared" si="9"/>
        <v>0</v>
      </c>
      <c r="BO52" s="151">
        <f t="shared" si="10"/>
        <v>0</v>
      </c>
      <c r="BP52" s="185"/>
      <c r="BQ52" s="185"/>
      <c r="BR52" s="185"/>
      <c r="BS52" s="185"/>
      <c r="BT52" s="146"/>
      <c r="BU52" s="146"/>
      <c r="BV52" s="146"/>
      <c r="BW52" s="146"/>
      <c r="BX52" s="146"/>
      <c r="BY52" s="146"/>
      <c r="BZ52" s="146"/>
      <c r="CA52" s="146"/>
    </row>
    <row r="53" spans="1:79" x14ac:dyDescent="0.3">
      <c r="A53" s="143" t="s">
        <v>272</v>
      </c>
      <c r="B53" s="143"/>
      <c r="C53" s="143"/>
      <c r="D53" s="143"/>
      <c r="E53" s="143"/>
      <c r="F53" s="143"/>
      <c r="G53" s="143"/>
      <c r="H53" s="143"/>
      <c r="I53" s="143"/>
      <c r="J53" s="143"/>
      <c r="K53" s="143"/>
      <c r="L53" s="143"/>
      <c r="M53" s="143"/>
      <c r="N53" s="143"/>
      <c r="O53" s="144"/>
      <c r="P53" s="144"/>
      <c r="Q53" s="144"/>
      <c r="R53" s="144"/>
      <c r="S53" s="144"/>
      <c r="T53" s="144"/>
      <c r="U53" s="144"/>
      <c r="V53" s="144"/>
      <c r="W53" s="144"/>
      <c r="X53" s="144"/>
      <c r="Y53" s="144"/>
      <c r="Z53" s="186">
        <f t="shared" si="7"/>
        <v>0</v>
      </c>
      <c r="AA53" s="151">
        <f t="shared" si="8"/>
        <v>0</v>
      </c>
      <c r="AB53" s="146"/>
      <c r="AC53" s="146"/>
      <c r="AD53" s="146"/>
      <c r="AE53" s="146"/>
      <c r="AF53" s="146"/>
      <c r="AG53" s="146"/>
      <c r="AH53" s="146"/>
      <c r="AI53" s="146"/>
      <c r="AJ53" s="146"/>
      <c r="AK53" s="146"/>
      <c r="AL53" s="146"/>
      <c r="AM53" s="146"/>
      <c r="AO53" s="143" t="s">
        <v>272</v>
      </c>
      <c r="AP53" s="143"/>
      <c r="AQ53" s="143"/>
      <c r="AR53" s="143"/>
      <c r="AS53" s="143"/>
      <c r="AT53" s="143"/>
      <c r="AU53" s="143"/>
      <c r="AV53" s="143"/>
      <c r="AW53" s="143"/>
      <c r="AX53" s="143"/>
      <c r="AY53" s="143"/>
      <c r="AZ53" s="143"/>
      <c r="BA53" s="143"/>
      <c r="BB53" s="143"/>
      <c r="BC53" s="144"/>
      <c r="BD53" s="144"/>
      <c r="BE53" s="144"/>
      <c r="BF53" s="144"/>
      <c r="BG53" s="144"/>
      <c r="BH53" s="144"/>
      <c r="BI53" s="144"/>
      <c r="BJ53" s="144"/>
      <c r="BK53" s="144"/>
      <c r="BL53" s="144"/>
      <c r="BM53" s="144"/>
      <c r="BN53" s="186">
        <f t="shared" si="9"/>
        <v>0</v>
      </c>
      <c r="BO53" s="151">
        <f t="shared" si="10"/>
        <v>0</v>
      </c>
      <c r="BP53" s="185"/>
      <c r="BQ53" s="185"/>
      <c r="BR53" s="185"/>
      <c r="BS53" s="185"/>
      <c r="BT53" s="146"/>
      <c r="BU53" s="146"/>
      <c r="BV53" s="146"/>
      <c r="BW53" s="146"/>
      <c r="BX53" s="146"/>
      <c r="BY53" s="146"/>
      <c r="BZ53" s="146"/>
      <c r="CA53" s="146"/>
    </row>
    <row r="54" spans="1:79" x14ac:dyDescent="0.3">
      <c r="A54" s="143" t="s">
        <v>273</v>
      </c>
      <c r="B54" s="143"/>
      <c r="C54" s="143"/>
      <c r="D54" s="143"/>
      <c r="E54" s="143"/>
      <c r="F54" s="143"/>
      <c r="G54" s="143"/>
      <c r="H54" s="143"/>
      <c r="I54" s="143"/>
      <c r="J54" s="143"/>
      <c r="K54" s="143"/>
      <c r="L54" s="143"/>
      <c r="M54" s="143"/>
      <c r="N54" s="143"/>
      <c r="O54" s="144"/>
      <c r="P54" s="144"/>
      <c r="Q54" s="144"/>
      <c r="R54" s="144"/>
      <c r="S54" s="144"/>
      <c r="T54" s="144"/>
      <c r="U54" s="144"/>
      <c r="V54" s="144"/>
      <c r="W54" s="144"/>
      <c r="X54" s="144"/>
      <c r="Y54" s="144"/>
      <c r="Z54" s="186">
        <f t="shared" si="7"/>
        <v>0</v>
      </c>
      <c r="AA54" s="151">
        <f t="shared" si="8"/>
        <v>0</v>
      </c>
      <c r="AB54" s="146"/>
      <c r="AC54" s="146"/>
      <c r="AD54" s="146"/>
      <c r="AE54" s="146"/>
      <c r="AF54" s="146"/>
      <c r="AG54" s="146"/>
      <c r="AH54" s="146"/>
      <c r="AI54" s="146"/>
      <c r="AJ54" s="146"/>
      <c r="AK54" s="146"/>
      <c r="AL54" s="146"/>
      <c r="AM54" s="146"/>
      <c r="AO54" s="143" t="s">
        <v>273</v>
      </c>
      <c r="AP54" s="143"/>
      <c r="AQ54" s="143"/>
      <c r="AR54" s="143"/>
      <c r="AS54" s="143"/>
      <c r="AT54" s="143"/>
      <c r="AU54" s="143"/>
      <c r="AV54" s="143"/>
      <c r="AW54" s="143"/>
      <c r="AX54" s="143"/>
      <c r="AY54" s="143"/>
      <c r="AZ54" s="143"/>
      <c r="BA54" s="143"/>
      <c r="BB54" s="143"/>
      <c r="BC54" s="144"/>
      <c r="BD54" s="144"/>
      <c r="BE54" s="144"/>
      <c r="BF54" s="144"/>
      <c r="BG54" s="144"/>
      <c r="BH54" s="144"/>
      <c r="BI54" s="144"/>
      <c r="BJ54" s="144"/>
      <c r="BK54" s="144"/>
      <c r="BL54" s="144"/>
      <c r="BM54" s="144"/>
      <c r="BN54" s="186">
        <f t="shared" si="9"/>
        <v>0</v>
      </c>
      <c r="BO54" s="151">
        <f t="shared" si="10"/>
        <v>0</v>
      </c>
      <c r="BP54" s="185"/>
      <c r="BQ54" s="185"/>
      <c r="BR54" s="185"/>
      <c r="BS54" s="185"/>
      <c r="BT54" s="146"/>
      <c r="BU54" s="146"/>
      <c r="BV54" s="146"/>
      <c r="BW54" s="146"/>
      <c r="BX54" s="146"/>
      <c r="BY54" s="146"/>
      <c r="BZ54" s="146"/>
      <c r="CA54" s="146"/>
    </row>
    <row r="55" spans="1:79" x14ac:dyDescent="0.3">
      <c r="A55" s="143" t="s">
        <v>274</v>
      </c>
      <c r="B55" s="143"/>
      <c r="C55" s="143"/>
      <c r="D55" s="143"/>
      <c r="E55" s="143"/>
      <c r="F55" s="143"/>
      <c r="G55" s="143"/>
      <c r="H55" s="143"/>
      <c r="I55" s="143"/>
      <c r="J55" s="143"/>
      <c r="K55" s="143"/>
      <c r="L55" s="143"/>
      <c r="M55" s="143"/>
      <c r="N55" s="143"/>
      <c r="O55" s="144"/>
      <c r="P55" s="144"/>
      <c r="Q55" s="144"/>
      <c r="R55" s="144"/>
      <c r="S55" s="144"/>
      <c r="T55" s="144"/>
      <c r="U55" s="144"/>
      <c r="V55" s="144"/>
      <c r="W55" s="144"/>
      <c r="X55" s="144"/>
      <c r="Y55" s="144"/>
      <c r="Z55" s="186">
        <f t="shared" si="7"/>
        <v>0</v>
      </c>
      <c r="AA55" s="151">
        <f t="shared" si="8"/>
        <v>0</v>
      </c>
      <c r="AB55" s="146"/>
      <c r="AC55" s="146"/>
      <c r="AD55" s="146"/>
      <c r="AE55" s="146"/>
      <c r="AF55" s="146"/>
      <c r="AG55" s="146"/>
      <c r="AH55" s="146"/>
      <c r="AI55" s="146"/>
      <c r="AJ55" s="146"/>
      <c r="AK55" s="146"/>
      <c r="AL55" s="146"/>
      <c r="AM55" s="146"/>
      <c r="AO55" s="143" t="s">
        <v>274</v>
      </c>
      <c r="AP55" s="143"/>
      <c r="AQ55" s="143"/>
      <c r="AR55" s="143"/>
      <c r="AS55" s="143"/>
      <c r="AT55" s="143"/>
      <c r="AU55" s="143"/>
      <c r="AV55" s="143"/>
      <c r="AW55" s="143"/>
      <c r="AX55" s="143"/>
      <c r="AY55" s="143"/>
      <c r="AZ55" s="143"/>
      <c r="BA55" s="143"/>
      <c r="BB55" s="143"/>
      <c r="BC55" s="144"/>
      <c r="BD55" s="144"/>
      <c r="BE55" s="144"/>
      <c r="BF55" s="144"/>
      <c r="BG55" s="144"/>
      <c r="BH55" s="144"/>
      <c r="BI55" s="144"/>
      <c r="BJ55" s="144"/>
      <c r="BK55" s="144"/>
      <c r="BL55" s="144"/>
      <c r="BM55" s="144"/>
      <c r="BN55" s="186">
        <f t="shared" si="9"/>
        <v>0</v>
      </c>
      <c r="BO55" s="151">
        <f t="shared" si="10"/>
        <v>0</v>
      </c>
      <c r="BP55" s="185"/>
      <c r="BQ55" s="185"/>
      <c r="BR55" s="185"/>
      <c r="BS55" s="185"/>
      <c r="BT55" s="146"/>
      <c r="BU55" s="146"/>
      <c r="BV55" s="146"/>
      <c r="BW55" s="146"/>
      <c r="BX55" s="146"/>
      <c r="BY55" s="146"/>
      <c r="BZ55" s="146"/>
      <c r="CA55" s="146"/>
    </row>
    <row r="56" spans="1:79" x14ac:dyDescent="0.3">
      <c r="A56" s="143" t="s">
        <v>275</v>
      </c>
      <c r="B56" s="143"/>
      <c r="C56" s="143"/>
      <c r="D56" s="143"/>
      <c r="E56" s="143"/>
      <c r="F56" s="143"/>
      <c r="G56" s="143"/>
      <c r="H56" s="143"/>
      <c r="I56" s="143"/>
      <c r="J56" s="143"/>
      <c r="K56" s="143"/>
      <c r="L56" s="143"/>
      <c r="M56" s="143"/>
      <c r="N56" s="143"/>
      <c r="O56" s="144"/>
      <c r="P56" s="144"/>
      <c r="Q56" s="144"/>
      <c r="R56" s="144"/>
      <c r="S56" s="144"/>
      <c r="T56" s="144"/>
      <c r="U56" s="144"/>
      <c r="V56" s="144"/>
      <c r="W56" s="144"/>
      <c r="X56" s="144"/>
      <c r="Y56" s="144"/>
      <c r="Z56" s="186">
        <f t="shared" si="7"/>
        <v>0</v>
      </c>
      <c r="AA56" s="151">
        <f t="shared" si="8"/>
        <v>0</v>
      </c>
      <c r="AB56" s="146"/>
      <c r="AC56" s="146"/>
      <c r="AD56" s="146"/>
      <c r="AE56" s="146"/>
      <c r="AF56" s="146"/>
      <c r="AG56" s="146"/>
      <c r="AH56" s="146"/>
      <c r="AI56" s="146"/>
      <c r="AJ56" s="146"/>
      <c r="AK56" s="146"/>
      <c r="AL56" s="146"/>
      <c r="AM56" s="146"/>
      <c r="AO56" s="143" t="s">
        <v>275</v>
      </c>
      <c r="AP56" s="143"/>
      <c r="AQ56" s="143"/>
      <c r="AR56" s="143"/>
      <c r="AS56" s="143"/>
      <c r="AT56" s="143"/>
      <c r="AU56" s="143"/>
      <c r="AV56" s="143"/>
      <c r="AW56" s="143"/>
      <c r="AX56" s="143"/>
      <c r="AY56" s="143"/>
      <c r="AZ56" s="143"/>
      <c r="BA56" s="143"/>
      <c r="BB56" s="143"/>
      <c r="BC56" s="144"/>
      <c r="BD56" s="144"/>
      <c r="BE56" s="144"/>
      <c r="BF56" s="144"/>
      <c r="BG56" s="144"/>
      <c r="BH56" s="144"/>
      <c r="BI56" s="144"/>
      <c r="BJ56" s="144"/>
      <c r="BK56" s="144"/>
      <c r="BL56" s="144"/>
      <c r="BM56" s="144"/>
      <c r="BN56" s="186">
        <f t="shared" si="9"/>
        <v>0</v>
      </c>
      <c r="BO56" s="151">
        <f t="shared" si="10"/>
        <v>0</v>
      </c>
      <c r="BP56" s="185"/>
      <c r="BQ56" s="185"/>
      <c r="BR56" s="185"/>
      <c r="BS56" s="185"/>
      <c r="BT56" s="146"/>
      <c r="BU56" s="146"/>
      <c r="BV56" s="146"/>
      <c r="BW56" s="146"/>
      <c r="BX56" s="146"/>
      <c r="BY56" s="146"/>
      <c r="BZ56" s="146"/>
      <c r="CA56" s="146"/>
    </row>
    <row r="57" spans="1:79" x14ac:dyDescent="0.3">
      <c r="A57" s="143" t="s">
        <v>276</v>
      </c>
      <c r="B57" s="143"/>
      <c r="C57" s="143"/>
      <c r="D57" s="143"/>
      <c r="E57" s="143"/>
      <c r="F57" s="143"/>
      <c r="G57" s="143"/>
      <c r="H57" s="143"/>
      <c r="I57" s="143"/>
      <c r="J57" s="143"/>
      <c r="K57" s="143"/>
      <c r="L57" s="143"/>
      <c r="M57" s="143"/>
      <c r="N57" s="143"/>
      <c r="O57" s="144"/>
      <c r="P57" s="144"/>
      <c r="Q57" s="144"/>
      <c r="R57" s="144"/>
      <c r="S57" s="144"/>
      <c r="T57" s="144"/>
      <c r="U57" s="144"/>
      <c r="V57" s="144"/>
      <c r="W57" s="144"/>
      <c r="X57" s="144"/>
      <c r="Y57" s="144"/>
      <c r="Z57" s="186">
        <f t="shared" si="7"/>
        <v>0</v>
      </c>
      <c r="AA57" s="151">
        <f t="shared" si="8"/>
        <v>0</v>
      </c>
      <c r="AB57" s="146"/>
      <c r="AC57" s="146"/>
      <c r="AD57" s="146"/>
      <c r="AE57" s="146"/>
      <c r="AF57" s="146"/>
      <c r="AG57" s="146"/>
      <c r="AH57" s="146"/>
      <c r="AI57" s="146"/>
      <c r="AJ57" s="146"/>
      <c r="AK57" s="146"/>
      <c r="AL57" s="146"/>
      <c r="AM57" s="146"/>
      <c r="AO57" s="143" t="s">
        <v>276</v>
      </c>
      <c r="AP57" s="143"/>
      <c r="AQ57" s="143"/>
      <c r="AR57" s="143"/>
      <c r="AS57" s="143"/>
      <c r="AT57" s="143"/>
      <c r="AU57" s="143"/>
      <c r="AV57" s="143"/>
      <c r="AW57" s="143"/>
      <c r="AX57" s="143"/>
      <c r="AY57" s="143"/>
      <c r="AZ57" s="143"/>
      <c r="BA57" s="143"/>
      <c r="BB57" s="143"/>
      <c r="BC57" s="144"/>
      <c r="BD57" s="144"/>
      <c r="BE57" s="144"/>
      <c r="BF57" s="144"/>
      <c r="BG57" s="144"/>
      <c r="BH57" s="144"/>
      <c r="BI57" s="144"/>
      <c r="BJ57" s="144"/>
      <c r="BK57" s="144"/>
      <c r="BL57" s="144"/>
      <c r="BM57" s="144"/>
      <c r="BN57" s="186">
        <f t="shared" si="9"/>
        <v>0</v>
      </c>
      <c r="BO57" s="151">
        <f t="shared" si="10"/>
        <v>0</v>
      </c>
      <c r="BP57" s="185"/>
      <c r="BQ57" s="185"/>
      <c r="BR57" s="185"/>
      <c r="BS57" s="185"/>
      <c r="BT57" s="146"/>
      <c r="BU57" s="146"/>
      <c r="BV57" s="146"/>
      <c r="BW57" s="146"/>
      <c r="BX57" s="146"/>
      <c r="BY57" s="146"/>
      <c r="BZ57" s="146"/>
      <c r="CA57" s="146"/>
    </row>
    <row r="58" spans="1:79" x14ac:dyDescent="0.3">
      <c r="A58" s="143" t="s">
        <v>277</v>
      </c>
      <c r="B58" s="143"/>
      <c r="C58" s="143"/>
      <c r="D58" s="143"/>
      <c r="E58" s="143"/>
      <c r="F58" s="143"/>
      <c r="G58" s="143"/>
      <c r="H58" s="143"/>
      <c r="I58" s="143"/>
      <c r="J58" s="143"/>
      <c r="K58" s="143"/>
      <c r="L58" s="143"/>
      <c r="M58" s="143"/>
      <c r="N58" s="143"/>
      <c r="O58" s="144"/>
      <c r="P58" s="144"/>
      <c r="Q58" s="144"/>
      <c r="R58" s="144"/>
      <c r="S58" s="144"/>
      <c r="T58" s="144"/>
      <c r="U58" s="144"/>
      <c r="V58" s="144"/>
      <c r="W58" s="144"/>
      <c r="X58" s="144"/>
      <c r="Y58" s="144"/>
      <c r="Z58" s="186">
        <f t="shared" si="7"/>
        <v>0</v>
      </c>
      <c r="AA58" s="151">
        <f t="shared" si="8"/>
        <v>0</v>
      </c>
      <c r="AB58" s="146"/>
      <c r="AC58" s="146"/>
      <c r="AD58" s="146"/>
      <c r="AE58" s="146"/>
      <c r="AF58" s="146"/>
      <c r="AG58" s="146"/>
      <c r="AH58" s="146"/>
      <c r="AI58" s="146"/>
      <c r="AJ58" s="146"/>
      <c r="AK58" s="146"/>
      <c r="AL58" s="146"/>
      <c r="AM58" s="146"/>
      <c r="AO58" s="143" t="s">
        <v>277</v>
      </c>
      <c r="AP58" s="143"/>
      <c r="AQ58" s="143"/>
      <c r="AR58" s="143"/>
      <c r="AS58" s="143"/>
      <c r="AT58" s="143"/>
      <c r="AU58" s="143"/>
      <c r="AV58" s="143"/>
      <c r="AW58" s="143"/>
      <c r="AX58" s="143"/>
      <c r="AY58" s="143"/>
      <c r="AZ58" s="143"/>
      <c r="BA58" s="143"/>
      <c r="BB58" s="143"/>
      <c r="BC58" s="144"/>
      <c r="BD58" s="144"/>
      <c r="BE58" s="144"/>
      <c r="BF58" s="144"/>
      <c r="BG58" s="144"/>
      <c r="BH58" s="144"/>
      <c r="BI58" s="144"/>
      <c r="BJ58" s="144"/>
      <c r="BK58" s="144"/>
      <c r="BL58" s="144"/>
      <c r="BM58" s="144"/>
      <c r="BN58" s="186">
        <f t="shared" si="9"/>
        <v>0</v>
      </c>
      <c r="BO58" s="151">
        <f t="shared" si="10"/>
        <v>0</v>
      </c>
      <c r="BP58" s="185"/>
      <c r="BQ58" s="185"/>
      <c r="BR58" s="185"/>
      <c r="BS58" s="185"/>
      <c r="BT58" s="146"/>
      <c r="BU58" s="146"/>
      <c r="BV58" s="146"/>
      <c r="BW58" s="146"/>
      <c r="BX58" s="146"/>
      <c r="BY58" s="146"/>
      <c r="BZ58" s="146"/>
      <c r="CA58" s="146"/>
    </row>
    <row r="59" spans="1:79" x14ac:dyDescent="0.3">
      <c r="A59" s="143" t="s">
        <v>278</v>
      </c>
      <c r="B59" s="143"/>
      <c r="C59" s="143"/>
      <c r="D59" s="143"/>
      <c r="E59" s="143"/>
      <c r="F59" s="143"/>
      <c r="G59" s="143"/>
      <c r="H59" s="143"/>
      <c r="I59" s="143"/>
      <c r="J59" s="143"/>
      <c r="K59" s="143"/>
      <c r="L59" s="143"/>
      <c r="M59" s="143"/>
      <c r="N59" s="143"/>
      <c r="O59" s="144"/>
      <c r="P59" s="144"/>
      <c r="Q59" s="144"/>
      <c r="R59" s="144"/>
      <c r="S59" s="144"/>
      <c r="T59" s="144"/>
      <c r="U59" s="144"/>
      <c r="V59" s="144"/>
      <c r="W59" s="144"/>
      <c r="X59" s="144"/>
      <c r="Y59" s="144"/>
      <c r="Z59" s="186">
        <f t="shared" si="7"/>
        <v>0</v>
      </c>
      <c r="AA59" s="151">
        <f t="shared" si="8"/>
        <v>0</v>
      </c>
      <c r="AB59" s="146"/>
      <c r="AC59" s="146"/>
      <c r="AD59" s="146"/>
      <c r="AE59" s="146"/>
      <c r="AF59" s="146"/>
      <c r="AG59" s="146"/>
      <c r="AH59" s="146"/>
      <c r="AI59" s="146"/>
      <c r="AJ59" s="146"/>
      <c r="AK59" s="146"/>
      <c r="AL59" s="146"/>
      <c r="AM59" s="146"/>
      <c r="AO59" s="143" t="s">
        <v>278</v>
      </c>
      <c r="AP59" s="143"/>
      <c r="AQ59" s="143"/>
      <c r="AR59" s="143"/>
      <c r="AS59" s="143"/>
      <c r="AT59" s="143"/>
      <c r="AU59" s="143"/>
      <c r="AV59" s="143"/>
      <c r="AW59" s="143"/>
      <c r="AX59" s="143"/>
      <c r="AY59" s="143"/>
      <c r="AZ59" s="143"/>
      <c r="BA59" s="143"/>
      <c r="BB59" s="143"/>
      <c r="BC59" s="144"/>
      <c r="BD59" s="144"/>
      <c r="BE59" s="144"/>
      <c r="BF59" s="144"/>
      <c r="BG59" s="144"/>
      <c r="BH59" s="144"/>
      <c r="BI59" s="144"/>
      <c r="BJ59" s="144"/>
      <c r="BK59" s="144"/>
      <c r="BL59" s="144"/>
      <c r="BM59" s="144"/>
      <c r="BN59" s="186">
        <f t="shared" si="9"/>
        <v>0</v>
      </c>
      <c r="BO59" s="151">
        <f t="shared" si="10"/>
        <v>0</v>
      </c>
      <c r="BP59" s="185"/>
      <c r="BQ59" s="185"/>
      <c r="BR59" s="185"/>
      <c r="BS59" s="185"/>
      <c r="BT59" s="146"/>
      <c r="BU59" s="146"/>
      <c r="BV59" s="146"/>
      <c r="BW59" s="146"/>
      <c r="BX59" s="146"/>
      <c r="BY59" s="146"/>
      <c r="BZ59" s="146"/>
      <c r="CA59" s="146"/>
    </row>
    <row r="60" spans="1:79" x14ac:dyDescent="0.3">
      <c r="A60" s="148" t="s">
        <v>279</v>
      </c>
      <c r="B60" s="145">
        <f t="shared" ref="B60:AM60" si="11">SUM(B39:B59)</f>
        <v>0</v>
      </c>
      <c r="C60" s="145">
        <f t="shared" si="11"/>
        <v>0</v>
      </c>
      <c r="D60" s="145">
        <f t="shared" si="11"/>
        <v>0</v>
      </c>
      <c r="E60" s="145">
        <f t="shared" si="11"/>
        <v>0</v>
      </c>
      <c r="F60" s="145">
        <f t="shared" si="11"/>
        <v>0</v>
      </c>
      <c r="G60" s="145">
        <f t="shared" si="11"/>
        <v>0</v>
      </c>
      <c r="H60" s="145">
        <f t="shared" si="11"/>
        <v>0</v>
      </c>
      <c r="I60" s="145">
        <f t="shared" si="11"/>
        <v>0</v>
      </c>
      <c r="J60" s="145">
        <f t="shared" si="11"/>
        <v>0</v>
      </c>
      <c r="K60" s="145">
        <f t="shared" si="11"/>
        <v>0</v>
      </c>
      <c r="L60" s="145">
        <f t="shared" si="11"/>
        <v>0</v>
      </c>
      <c r="M60" s="145">
        <f t="shared" si="11"/>
        <v>0</v>
      </c>
      <c r="N60" s="145">
        <f t="shared" si="11"/>
        <v>0</v>
      </c>
      <c r="O60" s="145">
        <f t="shared" si="11"/>
        <v>0</v>
      </c>
      <c r="P60" s="145">
        <f t="shared" si="11"/>
        <v>0</v>
      </c>
      <c r="Q60" s="145">
        <f t="shared" si="11"/>
        <v>0</v>
      </c>
      <c r="R60" s="145">
        <f t="shared" si="11"/>
        <v>0</v>
      </c>
      <c r="S60" s="145">
        <f t="shared" si="11"/>
        <v>0</v>
      </c>
      <c r="T60" s="145">
        <f t="shared" si="11"/>
        <v>0</v>
      </c>
      <c r="U60" s="145">
        <f t="shared" si="11"/>
        <v>0</v>
      </c>
      <c r="V60" s="145">
        <f t="shared" si="11"/>
        <v>0</v>
      </c>
      <c r="W60" s="145">
        <f t="shared" si="11"/>
        <v>0</v>
      </c>
      <c r="X60" s="145">
        <f t="shared" si="11"/>
        <v>0</v>
      </c>
      <c r="Y60" s="145">
        <f t="shared" si="11"/>
        <v>0</v>
      </c>
      <c r="Z60" s="145">
        <f t="shared" si="11"/>
        <v>0</v>
      </c>
      <c r="AA60" s="151">
        <f t="shared" si="11"/>
        <v>0</v>
      </c>
      <c r="AB60" s="145">
        <f t="shared" si="11"/>
        <v>0</v>
      </c>
      <c r="AC60" s="145">
        <f t="shared" si="11"/>
        <v>0</v>
      </c>
      <c r="AD60" s="145">
        <f t="shared" si="11"/>
        <v>0</v>
      </c>
      <c r="AE60" s="145">
        <f t="shared" si="11"/>
        <v>0</v>
      </c>
      <c r="AF60" s="145">
        <f t="shared" si="11"/>
        <v>0</v>
      </c>
      <c r="AG60" s="145">
        <f t="shared" si="11"/>
        <v>0</v>
      </c>
      <c r="AH60" s="145">
        <f t="shared" si="11"/>
        <v>0</v>
      </c>
      <c r="AI60" s="145">
        <f t="shared" si="11"/>
        <v>0</v>
      </c>
      <c r="AJ60" s="145">
        <f t="shared" si="11"/>
        <v>0</v>
      </c>
      <c r="AK60" s="145">
        <f t="shared" si="11"/>
        <v>0</v>
      </c>
      <c r="AL60" s="145">
        <f t="shared" si="11"/>
        <v>0</v>
      </c>
      <c r="AM60" s="145">
        <f t="shared" si="11"/>
        <v>0</v>
      </c>
      <c r="AO60" s="148" t="s">
        <v>279</v>
      </c>
      <c r="AP60" s="145">
        <f t="shared" ref="AP60:BB60" si="12">SUM(AP39:AP59)</f>
        <v>0</v>
      </c>
      <c r="AQ60" s="145">
        <f t="shared" si="12"/>
        <v>0</v>
      </c>
      <c r="AR60" s="145">
        <f t="shared" si="12"/>
        <v>0</v>
      </c>
      <c r="AS60" s="145">
        <f t="shared" si="12"/>
        <v>0</v>
      </c>
      <c r="AT60" s="145">
        <f t="shared" si="12"/>
        <v>0</v>
      </c>
      <c r="AU60" s="145">
        <f t="shared" si="12"/>
        <v>0</v>
      </c>
      <c r="AV60" s="145">
        <f t="shared" si="12"/>
        <v>0</v>
      </c>
      <c r="AW60" s="145">
        <f t="shared" si="12"/>
        <v>0</v>
      </c>
      <c r="AX60" s="145">
        <f t="shared" si="12"/>
        <v>0</v>
      </c>
      <c r="AY60" s="145">
        <f t="shared" si="12"/>
        <v>0</v>
      </c>
      <c r="AZ60" s="145">
        <f t="shared" si="12"/>
        <v>0</v>
      </c>
      <c r="BA60" s="145">
        <f t="shared" si="12"/>
        <v>0</v>
      </c>
      <c r="BB60" s="145">
        <f t="shared" si="12"/>
        <v>0</v>
      </c>
      <c r="BC60" s="145">
        <f>SUM(BC39:BC59)</f>
        <v>0</v>
      </c>
      <c r="BD60" s="145">
        <f t="shared" ref="BD60:CA60" si="13">SUM(BD39:BD59)</f>
        <v>0</v>
      </c>
      <c r="BE60" s="145">
        <f t="shared" si="13"/>
        <v>0</v>
      </c>
      <c r="BF60" s="145">
        <f t="shared" si="13"/>
        <v>0</v>
      </c>
      <c r="BG60" s="145">
        <f t="shared" si="13"/>
        <v>0</v>
      </c>
      <c r="BH60" s="145">
        <f t="shared" si="13"/>
        <v>0</v>
      </c>
      <c r="BI60" s="145">
        <f t="shared" si="13"/>
        <v>0</v>
      </c>
      <c r="BJ60" s="145">
        <f t="shared" si="13"/>
        <v>0</v>
      </c>
      <c r="BK60" s="145">
        <f t="shared" si="13"/>
        <v>0</v>
      </c>
      <c r="BL60" s="145">
        <f t="shared" si="13"/>
        <v>0</v>
      </c>
      <c r="BM60" s="145">
        <f t="shared" si="13"/>
        <v>0</v>
      </c>
      <c r="BN60" s="187">
        <f t="shared" si="13"/>
        <v>0</v>
      </c>
      <c r="BO60" s="152">
        <f t="shared" si="13"/>
        <v>0</v>
      </c>
      <c r="BP60" s="145">
        <f t="shared" si="13"/>
        <v>0</v>
      </c>
      <c r="BQ60" s="145">
        <f t="shared" si="13"/>
        <v>0</v>
      </c>
      <c r="BR60" s="145">
        <f t="shared" si="13"/>
        <v>0</v>
      </c>
      <c r="BS60" s="145">
        <f t="shared" si="13"/>
        <v>0</v>
      </c>
      <c r="BT60" s="145">
        <f t="shared" si="13"/>
        <v>0</v>
      </c>
      <c r="BU60" s="145">
        <f t="shared" si="13"/>
        <v>0</v>
      </c>
      <c r="BV60" s="145">
        <f>SUM(BV39:BV59)</f>
        <v>0</v>
      </c>
      <c r="BW60" s="145">
        <f t="shared" si="13"/>
        <v>0</v>
      </c>
      <c r="BX60" s="145">
        <f t="shared" si="13"/>
        <v>0</v>
      </c>
      <c r="BY60" s="145">
        <f t="shared" si="13"/>
        <v>0</v>
      </c>
      <c r="BZ60" s="145">
        <f t="shared" si="13"/>
        <v>0</v>
      </c>
      <c r="CA60" s="145">
        <f t="shared" si="13"/>
        <v>0</v>
      </c>
    </row>
  </sheetData>
  <mergeCells count="78">
    <mergeCell ref="BY4:CA4"/>
    <mergeCell ref="A4:BX4"/>
    <mergeCell ref="BY1:CA1"/>
    <mergeCell ref="BY2:CA2"/>
    <mergeCell ref="BY3:CA3"/>
    <mergeCell ref="A1:BX1"/>
    <mergeCell ref="A2:BX2"/>
    <mergeCell ref="A3:BX3"/>
    <mergeCell ref="J9:K9"/>
    <mergeCell ref="L9:M9"/>
    <mergeCell ref="B6:CA6"/>
    <mergeCell ref="Z9:AA9"/>
    <mergeCell ref="B34:CA34"/>
    <mergeCell ref="R9:S9"/>
    <mergeCell ref="T9:U9"/>
    <mergeCell ref="V9:W9"/>
    <mergeCell ref="X9:Y9"/>
    <mergeCell ref="N9:O9"/>
    <mergeCell ref="P9:Q9"/>
    <mergeCell ref="B7:CA7"/>
    <mergeCell ref="A9:A10"/>
    <mergeCell ref="B9:C9"/>
    <mergeCell ref="D9:E9"/>
    <mergeCell ref="F9:G9"/>
    <mergeCell ref="H9:I9"/>
    <mergeCell ref="AO5:CA5"/>
    <mergeCell ref="A5:AM5"/>
    <mergeCell ref="J37:K37"/>
    <mergeCell ref="L37:M37"/>
    <mergeCell ref="N37:O37"/>
    <mergeCell ref="P37:Q37"/>
    <mergeCell ref="BD9:BE9"/>
    <mergeCell ref="AR9:AS9"/>
    <mergeCell ref="AT9:AU9"/>
    <mergeCell ref="AV9:AW9"/>
    <mergeCell ref="AX9:AY9"/>
    <mergeCell ref="AZ9:BA9"/>
    <mergeCell ref="BB9:BC9"/>
    <mergeCell ref="AH9:AM9"/>
    <mergeCell ref="AO9:AO10"/>
    <mergeCell ref="AP9:AQ9"/>
    <mergeCell ref="AH37:AM37"/>
    <mergeCell ref="A37:A38"/>
    <mergeCell ref="B37:C37"/>
    <mergeCell ref="D37:E37"/>
    <mergeCell ref="F37:G37"/>
    <mergeCell ref="H37:I37"/>
    <mergeCell ref="AB37:AG37"/>
    <mergeCell ref="R37:S37"/>
    <mergeCell ref="T37:U37"/>
    <mergeCell ref="V37:W37"/>
    <mergeCell ref="X37:Y37"/>
    <mergeCell ref="AP37:AQ37"/>
    <mergeCell ref="AR37:AS37"/>
    <mergeCell ref="AT37:AU37"/>
    <mergeCell ref="AV37:AW37"/>
    <mergeCell ref="AX37:AY37"/>
    <mergeCell ref="BB37:BC37"/>
    <mergeCell ref="BD37:BE37"/>
    <mergeCell ref="BF37:BG37"/>
    <mergeCell ref="BH37:BI37"/>
    <mergeCell ref="BJ37:BK37"/>
    <mergeCell ref="BL37:BM37"/>
    <mergeCell ref="BV37:CA37"/>
    <mergeCell ref="BN9:BO9"/>
    <mergeCell ref="Z37:AA37"/>
    <mergeCell ref="AO37:AO38"/>
    <mergeCell ref="BF9:BG9"/>
    <mergeCell ref="BH9:BI9"/>
    <mergeCell ref="BJ9:BK9"/>
    <mergeCell ref="BL9:BM9"/>
    <mergeCell ref="BV9:CA9"/>
    <mergeCell ref="BP9:BU9"/>
    <mergeCell ref="B35:CA35"/>
    <mergeCell ref="BN37:BO37"/>
    <mergeCell ref="BP37:BU37"/>
    <mergeCell ref="AB9:AG9"/>
    <mergeCell ref="AZ37:BA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1"/>
  <sheetViews>
    <sheetView topLeftCell="E15" zoomScale="90" zoomScaleNormal="90" workbookViewId="0">
      <selection activeCell="E15" sqref="E15"/>
    </sheetView>
  </sheetViews>
  <sheetFormatPr baseColWidth="10" defaultColWidth="10.6640625" defaultRowHeight="13.8" x14ac:dyDescent="0.3"/>
  <cols>
    <col min="1" max="1" width="48.33203125" style="125" customWidth="1"/>
    <col min="2" max="2" width="73.44140625" style="125" customWidth="1"/>
    <col min="3" max="3" width="10.6640625" style="125"/>
    <col min="4" max="4" width="31.109375" style="125" customWidth="1"/>
    <col min="5" max="5" width="70.33203125" style="125" customWidth="1"/>
    <col min="6" max="6" width="17.33203125" style="125" customWidth="1"/>
    <col min="7" max="8" width="21.88671875" style="125" customWidth="1"/>
    <col min="9" max="9" width="19.33203125" style="125" customWidth="1"/>
    <col min="10" max="10" width="42" style="125" customWidth="1"/>
    <col min="11" max="16384" width="10.6640625" style="125"/>
  </cols>
  <sheetData>
    <row r="1" spans="1:2" ht="25.5" customHeight="1" x14ac:dyDescent="0.3">
      <c r="A1" s="713" t="s">
        <v>131</v>
      </c>
      <c r="B1" s="714"/>
    </row>
    <row r="2" spans="1:2" ht="25.5" customHeight="1" x14ac:dyDescent="0.3">
      <c r="A2" s="715" t="s">
        <v>280</v>
      </c>
      <c r="B2" s="716"/>
    </row>
    <row r="3" spans="1:2" x14ac:dyDescent="0.3">
      <c r="A3" s="126" t="s">
        <v>281</v>
      </c>
      <c r="B3" s="126" t="s">
        <v>282</v>
      </c>
    </row>
    <row r="4" spans="1:2" x14ac:dyDescent="0.3">
      <c r="A4" s="127" t="s">
        <v>9</v>
      </c>
      <c r="B4" s="135" t="s">
        <v>283</v>
      </c>
    </row>
    <row r="5" spans="1:2" ht="96.6" x14ac:dyDescent="0.3">
      <c r="A5" s="127" t="s">
        <v>10</v>
      </c>
      <c r="B5" s="134" t="s">
        <v>284</v>
      </c>
    </row>
    <row r="6" spans="1:2" x14ac:dyDescent="0.3">
      <c r="A6" s="127" t="s">
        <v>15</v>
      </c>
      <c r="B6" s="717" t="s">
        <v>285</v>
      </c>
    </row>
    <row r="7" spans="1:2" x14ac:dyDescent="0.3">
      <c r="A7" s="127" t="s">
        <v>17</v>
      </c>
      <c r="B7" s="718"/>
    </row>
    <row r="8" spans="1:2" x14ac:dyDescent="0.3">
      <c r="A8" s="127" t="s">
        <v>19</v>
      </c>
      <c r="B8" s="718"/>
    </row>
    <row r="9" spans="1:2" x14ac:dyDescent="0.3">
      <c r="A9" s="127" t="s">
        <v>286</v>
      </c>
      <c r="B9" s="719"/>
    </row>
    <row r="10" spans="1:2" ht="27.6" x14ac:dyDescent="0.3">
      <c r="A10" s="127" t="s">
        <v>7</v>
      </c>
      <c r="B10" s="128" t="s">
        <v>287</v>
      </c>
    </row>
    <row r="11" spans="1:2" ht="27.6" x14ac:dyDescent="0.3">
      <c r="A11" s="127" t="s">
        <v>27</v>
      </c>
      <c r="B11" s="128" t="s">
        <v>288</v>
      </c>
    </row>
    <row r="12" spans="1:2" ht="55.2" x14ac:dyDescent="0.3">
      <c r="A12" s="127" t="s">
        <v>26</v>
      </c>
      <c r="B12" s="129" t="s">
        <v>289</v>
      </c>
    </row>
    <row r="13" spans="1:2" ht="27.6" x14ac:dyDescent="0.3">
      <c r="A13" s="127" t="s">
        <v>290</v>
      </c>
      <c r="B13" s="129" t="s">
        <v>291</v>
      </c>
    </row>
    <row r="14" spans="1:2" ht="27.6" x14ac:dyDescent="0.3">
      <c r="A14" s="127" t="s">
        <v>292</v>
      </c>
      <c r="B14" s="129" t="s">
        <v>293</v>
      </c>
    </row>
    <row r="15" spans="1:2" ht="72" customHeight="1" x14ac:dyDescent="0.3">
      <c r="A15" s="130" t="s">
        <v>294</v>
      </c>
      <c r="B15" s="131" t="s">
        <v>295</v>
      </c>
    </row>
    <row r="16" spans="1:2" ht="165.6" x14ac:dyDescent="0.3">
      <c r="A16" s="130" t="s">
        <v>296</v>
      </c>
      <c r="B16" s="132" t="s">
        <v>297</v>
      </c>
    </row>
    <row r="17" spans="1:2" ht="25.5" customHeight="1" x14ac:dyDescent="0.3">
      <c r="A17" s="715" t="s">
        <v>298</v>
      </c>
      <c r="B17" s="716"/>
    </row>
    <row r="18" spans="1:2" x14ac:dyDescent="0.3">
      <c r="A18" s="126" t="s">
        <v>281</v>
      </c>
      <c r="B18" s="126" t="s">
        <v>282</v>
      </c>
    </row>
    <row r="19" spans="1:2" x14ac:dyDescent="0.3">
      <c r="A19" s="127" t="s">
        <v>9</v>
      </c>
      <c r="B19" s="135" t="s">
        <v>283</v>
      </c>
    </row>
    <row r="20" spans="1:2" ht="96.6" x14ac:dyDescent="0.3">
      <c r="A20" s="127" t="s">
        <v>10</v>
      </c>
      <c r="B20" s="134" t="s">
        <v>284</v>
      </c>
    </row>
    <row r="21" spans="1:2" ht="27.6" x14ac:dyDescent="0.3">
      <c r="A21" s="127" t="s">
        <v>299</v>
      </c>
      <c r="B21" s="129" t="s">
        <v>300</v>
      </c>
    </row>
    <row r="22" spans="1:2" ht="41.4" x14ac:dyDescent="0.3">
      <c r="A22" s="127" t="s">
        <v>301</v>
      </c>
      <c r="B22" s="129" t="s">
        <v>302</v>
      </c>
    </row>
    <row r="23" spans="1:2" ht="55.2" x14ac:dyDescent="0.3">
      <c r="A23" s="127" t="s">
        <v>303</v>
      </c>
      <c r="B23" s="129" t="s">
        <v>304</v>
      </c>
    </row>
    <row r="24" spans="1:2" ht="27.6" x14ac:dyDescent="0.3">
      <c r="A24" s="127" t="s">
        <v>305</v>
      </c>
      <c r="B24" s="129" t="s">
        <v>306</v>
      </c>
    </row>
    <row r="25" spans="1:2" ht="27.6" x14ac:dyDescent="0.3">
      <c r="A25" s="127" t="s">
        <v>307</v>
      </c>
      <c r="B25" s="129" t="s">
        <v>308</v>
      </c>
    </row>
    <row r="26" spans="1:2" ht="46.5" customHeight="1" x14ac:dyDescent="0.3">
      <c r="A26" s="127" t="s">
        <v>309</v>
      </c>
      <c r="B26" s="133" t="s">
        <v>310</v>
      </c>
    </row>
    <row r="27" spans="1:2" ht="55.2" x14ac:dyDescent="0.3">
      <c r="A27" s="127" t="s">
        <v>144</v>
      </c>
      <c r="B27" s="133" t="s">
        <v>311</v>
      </c>
    </row>
    <row r="28" spans="1:2" ht="41.4" x14ac:dyDescent="0.3">
      <c r="A28" s="127" t="s">
        <v>312</v>
      </c>
      <c r="B28" s="133" t="s">
        <v>313</v>
      </c>
    </row>
    <row r="29" spans="1:2" ht="41.4" x14ac:dyDescent="0.3">
      <c r="A29" s="127" t="s">
        <v>314</v>
      </c>
      <c r="B29" s="133" t="s">
        <v>315</v>
      </c>
    </row>
    <row r="30" spans="1:2" ht="41.4" x14ac:dyDescent="0.3">
      <c r="A30" s="127" t="s">
        <v>316</v>
      </c>
      <c r="B30" s="133" t="s">
        <v>317</v>
      </c>
    </row>
    <row r="31" spans="1:2" ht="144" customHeight="1" x14ac:dyDescent="0.3">
      <c r="A31" s="127" t="s">
        <v>318</v>
      </c>
      <c r="B31" s="133" t="s">
        <v>319</v>
      </c>
    </row>
    <row r="32" spans="1:2" ht="27.6" x14ac:dyDescent="0.3">
      <c r="A32" s="127" t="s">
        <v>320</v>
      </c>
      <c r="B32" s="133" t="s">
        <v>321</v>
      </c>
    </row>
    <row r="33" spans="1:2" ht="27.6" x14ac:dyDescent="0.3">
      <c r="A33" s="127" t="s">
        <v>322</v>
      </c>
      <c r="B33" s="133" t="s">
        <v>323</v>
      </c>
    </row>
    <row r="34" spans="1:2" ht="27.6" x14ac:dyDescent="0.3">
      <c r="A34" s="127" t="s">
        <v>324</v>
      </c>
      <c r="B34" s="133" t="s">
        <v>325</v>
      </c>
    </row>
    <row r="35" spans="1:2" ht="27.6" x14ac:dyDescent="0.3">
      <c r="A35" s="127" t="s">
        <v>326</v>
      </c>
      <c r="B35" s="133" t="s">
        <v>327</v>
      </c>
    </row>
    <row r="36" spans="1:2" ht="82.8" x14ac:dyDescent="0.3">
      <c r="A36" s="127" t="s">
        <v>134</v>
      </c>
      <c r="B36" s="133" t="s">
        <v>328</v>
      </c>
    </row>
    <row r="37" spans="1:2" ht="41.4" x14ac:dyDescent="0.3">
      <c r="A37" s="127" t="s">
        <v>329</v>
      </c>
      <c r="B37" s="133" t="s">
        <v>330</v>
      </c>
    </row>
    <row r="38" spans="1:2" ht="41.4" x14ac:dyDescent="0.3">
      <c r="A38" s="130" t="s">
        <v>136</v>
      </c>
      <c r="B38" s="133" t="s">
        <v>331</v>
      </c>
    </row>
    <row r="39" spans="1:2" ht="25.5" customHeight="1" x14ac:dyDescent="0.3">
      <c r="A39" s="715" t="s">
        <v>332</v>
      </c>
      <c r="B39" s="716"/>
    </row>
    <row r="40" spans="1:2" x14ac:dyDescent="0.3">
      <c r="A40" s="713" t="s">
        <v>333</v>
      </c>
      <c r="B40" s="714"/>
    </row>
    <row r="41" spans="1:2" ht="72" customHeight="1" x14ac:dyDescent="0.3">
      <c r="A41" s="711" t="s">
        <v>334</v>
      </c>
      <c r="B41" s="712"/>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6"/>
  <sheetViews>
    <sheetView zoomScale="91" workbookViewId="0">
      <selection activeCell="G9" sqref="G9"/>
    </sheetView>
  </sheetViews>
  <sheetFormatPr baseColWidth="10" defaultColWidth="11.44140625" defaultRowHeight="13.8" x14ac:dyDescent="0.3"/>
  <cols>
    <col min="1" max="1" width="44.109375" style="108" customWidth="1"/>
    <col min="2" max="2" width="61.6640625" style="108" customWidth="1"/>
    <col min="3" max="3" width="61.109375" style="108" customWidth="1"/>
    <col min="4" max="4" width="81" style="108" customWidth="1"/>
    <col min="5" max="5" width="32.6640625" style="125" customWidth="1"/>
    <col min="6" max="6" width="19" style="108" customWidth="1"/>
    <col min="7" max="7" width="29.44140625" style="108" customWidth="1"/>
    <col min="8" max="8" width="36.33203125" style="108" customWidth="1"/>
    <col min="9" max="9" width="40" style="108" customWidth="1"/>
    <col min="10" max="16384" width="11.44140625" style="108"/>
  </cols>
  <sheetData>
    <row r="1" spans="1:9" s="113" customFormat="1" x14ac:dyDescent="0.3">
      <c r="A1" s="112" t="s">
        <v>335</v>
      </c>
      <c r="B1" s="112" t="s">
        <v>336</v>
      </c>
      <c r="C1" s="112" t="s">
        <v>337</v>
      </c>
      <c r="D1" s="112" t="s">
        <v>338</v>
      </c>
      <c r="E1" s="112" t="s">
        <v>316</v>
      </c>
      <c r="F1" s="112" t="s">
        <v>339</v>
      </c>
      <c r="G1" s="112" t="s">
        <v>340</v>
      </c>
      <c r="H1" s="112" t="s">
        <v>242</v>
      </c>
      <c r="I1" s="112" t="s">
        <v>307</v>
      </c>
    </row>
    <row r="2" spans="1:9" s="113" customFormat="1" x14ac:dyDescent="0.3">
      <c r="A2" s="114" t="s">
        <v>341</v>
      </c>
      <c r="B2" s="109" t="s">
        <v>342</v>
      </c>
      <c r="C2" s="114" t="s">
        <v>343</v>
      </c>
      <c r="D2" s="115" t="s">
        <v>344</v>
      </c>
      <c r="E2" s="110" t="s">
        <v>345</v>
      </c>
      <c r="F2" s="116" t="s">
        <v>346</v>
      </c>
      <c r="G2" s="117" t="s">
        <v>347</v>
      </c>
      <c r="H2" s="117" t="s">
        <v>348</v>
      </c>
      <c r="I2" s="116" t="s">
        <v>349</v>
      </c>
    </row>
    <row r="3" spans="1:9" x14ac:dyDescent="0.3">
      <c r="A3" s="114" t="s">
        <v>350</v>
      </c>
      <c r="B3" s="109" t="s">
        <v>351</v>
      </c>
      <c r="C3" s="114" t="s">
        <v>352</v>
      </c>
      <c r="D3" s="118" t="s">
        <v>353</v>
      </c>
      <c r="E3" s="110" t="s">
        <v>354</v>
      </c>
      <c r="F3" s="116" t="s">
        <v>355</v>
      </c>
      <c r="G3" s="117" t="s">
        <v>356</v>
      </c>
      <c r="H3" s="117" t="s">
        <v>251</v>
      </c>
      <c r="I3" s="116" t="s">
        <v>357</v>
      </c>
    </row>
    <row r="4" spans="1:9" x14ac:dyDescent="0.3">
      <c r="A4" s="114" t="s">
        <v>358</v>
      </c>
      <c r="B4" s="109" t="s">
        <v>359</v>
      </c>
      <c r="C4" s="114" t="s">
        <v>360</v>
      </c>
      <c r="D4" s="118" t="s">
        <v>361</v>
      </c>
      <c r="E4" s="110" t="s">
        <v>362</v>
      </c>
      <c r="F4" s="116" t="s">
        <v>363</v>
      </c>
      <c r="G4" s="117" t="s">
        <v>364</v>
      </c>
      <c r="H4" s="117" t="s">
        <v>246</v>
      </c>
      <c r="I4" s="116" t="s">
        <v>365</v>
      </c>
    </row>
    <row r="5" spans="1:9" x14ac:dyDescent="0.3">
      <c r="A5" s="114" t="s">
        <v>366</v>
      </c>
      <c r="B5" s="109" t="s">
        <v>367</v>
      </c>
      <c r="C5" s="114" t="s">
        <v>368</v>
      </c>
      <c r="D5" s="118" t="s">
        <v>369</v>
      </c>
      <c r="E5" s="110" t="s">
        <v>370</v>
      </c>
      <c r="F5" s="116" t="s">
        <v>371</v>
      </c>
      <c r="G5" s="117" t="s">
        <v>372</v>
      </c>
      <c r="H5" s="117" t="s">
        <v>247</v>
      </c>
      <c r="I5" s="116" t="s">
        <v>373</v>
      </c>
    </row>
    <row r="6" spans="1:9" ht="27.6" x14ac:dyDescent="0.3">
      <c r="A6" s="114" t="s">
        <v>374</v>
      </c>
      <c r="B6" s="109" t="s">
        <v>375</v>
      </c>
      <c r="C6" s="114" t="s">
        <v>376</v>
      </c>
      <c r="D6" s="118" t="s">
        <v>377</v>
      </c>
      <c r="E6" s="110" t="s">
        <v>378</v>
      </c>
      <c r="G6" s="117" t="s">
        <v>379</v>
      </c>
      <c r="H6" s="117" t="s">
        <v>248</v>
      </c>
      <c r="I6" s="116" t="s">
        <v>380</v>
      </c>
    </row>
    <row r="7" spans="1:9" ht="27.6" x14ac:dyDescent="0.3">
      <c r="B7" s="109" t="s">
        <v>381</v>
      </c>
      <c r="C7" s="114" t="s">
        <v>382</v>
      </c>
      <c r="D7" s="118" t="s">
        <v>383</v>
      </c>
      <c r="E7" s="116" t="s">
        <v>384</v>
      </c>
      <c r="G7" s="110" t="s">
        <v>257</v>
      </c>
      <c r="H7" s="117" t="s">
        <v>249</v>
      </c>
      <c r="I7" s="116" t="s">
        <v>385</v>
      </c>
    </row>
    <row r="8" spans="1:9" ht="27.6" x14ac:dyDescent="0.3">
      <c r="A8" s="119"/>
      <c r="B8" s="109" t="s">
        <v>386</v>
      </c>
      <c r="C8" s="114" t="s">
        <v>387</v>
      </c>
      <c r="D8" s="118" t="s">
        <v>388</v>
      </c>
      <c r="E8" s="116" t="s">
        <v>389</v>
      </c>
      <c r="I8" s="116" t="s">
        <v>390</v>
      </c>
    </row>
    <row r="9" spans="1:9" ht="32.25" customHeight="1" x14ac:dyDescent="0.3">
      <c r="A9" s="119"/>
      <c r="B9" s="109" t="s">
        <v>391</v>
      </c>
      <c r="C9" s="114" t="s">
        <v>392</v>
      </c>
      <c r="D9" s="118" t="s">
        <v>393</v>
      </c>
      <c r="E9" s="116" t="s">
        <v>394</v>
      </c>
      <c r="I9" s="116" t="s">
        <v>395</v>
      </c>
    </row>
    <row r="10" spans="1:9" x14ac:dyDescent="0.3">
      <c r="A10" s="119"/>
      <c r="B10" s="109" t="s">
        <v>396</v>
      </c>
      <c r="C10" s="114" t="s">
        <v>397</v>
      </c>
      <c r="D10" s="118" t="s">
        <v>398</v>
      </c>
      <c r="E10" s="116" t="s">
        <v>399</v>
      </c>
      <c r="I10" s="116" t="s">
        <v>400</v>
      </c>
    </row>
    <row r="11" spans="1:9" x14ac:dyDescent="0.3">
      <c r="A11" s="119"/>
      <c r="B11" s="109" t="s">
        <v>401</v>
      </c>
      <c r="C11" s="114" t="s">
        <v>402</v>
      </c>
      <c r="D11" s="118" t="s">
        <v>403</v>
      </c>
      <c r="E11" s="116" t="s">
        <v>404</v>
      </c>
      <c r="I11" s="116" t="s">
        <v>405</v>
      </c>
    </row>
    <row r="12" spans="1:9" ht="27.6" x14ac:dyDescent="0.3">
      <c r="A12" s="119"/>
      <c r="B12" s="109" t="s">
        <v>406</v>
      </c>
      <c r="C12" s="114" t="s">
        <v>407</v>
      </c>
      <c r="D12" s="118" t="s">
        <v>408</v>
      </c>
      <c r="E12" s="116" t="s">
        <v>409</v>
      </c>
      <c r="I12" s="116" t="s">
        <v>410</v>
      </c>
    </row>
    <row r="13" spans="1:9" x14ac:dyDescent="0.3">
      <c r="A13" s="119"/>
      <c r="B13" s="228" t="s">
        <v>411</v>
      </c>
      <c r="D13" s="118" t="s">
        <v>412</v>
      </c>
      <c r="E13" s="116" t="s">
        <v>413</v>
      </c>
      <c r="I13" s="116" t="s">
        <v>414</v>
      </c>
    </row>
    <row r="14" spans="1:9" x14ac:dyDescent="0.3">
      <c r="A14" s="119"/>
      <c r="B14" s="109" t="s">
        <v>415</v>
      </c>
      <c r="C14" s="119"/>
      <c r="D14" s="118" t="s">
        <v>416</v>
      </c>
      <c r="E14" s="116" t="s">
        <v>417</v>
      </c>
    </row>
    <row r="15" spans="1:9" x14ac:dyDescent="0.3">
      <c r="A15" s="119"/>
      <c r="B15" s="109" t="s">
        <v>418</v>
      </c>
      <c r="C15" s="119"/>
      <c r="D15" s="118" t="s">
        <v>419</v>
      </c>
      <c r="E15" s="116" t="s">
        <v>420</v>
      </c>
    </row>
    <row r="16" spans="1:9" x14ac:dyDescent="0.3">
      <c r="A16" s="119"/>
      <c r="B16" s="109" t="s">
        <v>421</v>
      </c>
      <c r="C16" s="119"/>
      <c r="D16" s="118" t="s">
        <v>422</v>
      </c>
      <c r="E16" s="120"/>
    </row>
    <row r="17" spans="1:5" x14ac:dyDescent="0.3">
      <c r="A17" s="119"/>
      <c r="B17" s="109" t="s">
        <v>423</v>
      </c>
      <c r="C17" s="119"/>
      <c r="D17" s="118" t="s">
        <v>424</v>
      </c>
      <c r="E17" s="120"/>
    </row>
    <row r="18" spans="1:5" x14ac:dyDescent="0.3">
      <c r="A18" s="119"/>
      <c r="B18" s="109" t="s">
        <v>425</v>
      </c>
      <c r="C18" s="119"/>
      <c r="D18" s="118" t="s">
        <v>426</v>
      </c>
      <c r="E18" s="120"/>
    </row>
    <row r="19" spans="1:5" x14ac:dyDescent="0.3">
      <c r="A19" s="119"/>
      <c r="B19" s="109" t="s">
        <v>427</v>
      </c>
      <c r="C19" s="119"/>
      <c r="D19" s="118" t="s">
        <v>428</v>
      </c>
      <c r="E19" s="120"/>
    </row>
    <row r="20" spans="1:5" x14ac:dyDescent="0.3">
      <c r="A20" s="119"/>
      <c r="B20" s="109" t="s">
        <v>429</v>
      </c>
      <c r="C20" s="119"/>
      <c r="D20" s="118" t="s">
        <v>430</v>
      </c>
      <c r="E20" s="120"/>
    </row>
    <row r="21" spans="1:5" x14ac:dyDescent="0.3">
      <c r="B21" s="109" t="s">
        <v>431</v>
      </c>
      <c r="D21" s="118" t="s">
        <v>432</v>
      </c>
      <c r="E21" s="120"/>
    </row>
    <row r="22" spans="1:5" x14ac:dyDescent="0.3">
      <c r="B22" s="109" t="s">
        <v>433</v>
      </c>
      <c r="D22" s="118" t="s">
        <v>434</v>
      </c>
      <c r="E22" s="120"/>
    </row>
    <row r="23" spans="1:5" x14ac:dyDescent="0.3">
      <c r="B23" s="109" t="s">
        <v>435</v>
      </c>
      <c r="D23" s="118" t="s">
        <v>436</v>
      </c>
      <c r="E23" s="120"/>
    </row>
    <row r="24" spans="1:5" x14ac:dyDescent="0.3">
      <c r="D24" s="121" t="s">
        <v>437</v>
      </c>
      <c r="E24" s="121" t="s">
        <v>438</v>
      </c>
    </row>
    <row r="25" spans="1:5" x14ac:dyDescent="0.3">
      <c r="D25" s="122" t="s">
        <v>439</v>
      </c>
      <c r="E25" s="116" t="s">
        <v>440</v>
      </c>
    </row>
    <row r="26" spans="1:5" x14ac:dyDescent="0.3">
      <c r="D26" s="122" t="s">
        <v>441</v>
      </c>
      <c r="E26" s="116" t="s">
        <v>442</v>
      </c>
    </row>
    <row r="27" spans="1:5" x14ac:dyDescent="0.3">
      <c r="D27" s="720" t="s">
        <v>443</v>
      </c>
      <c r="E27" s="116" t="s">
        <v>444</v>
      </c>
    </row>
    <row r="28" spans="1:5" x14ac:dyDescent="0.3">
      <c r="D28" s="721"/>
      <c r="E28" s="116" t="s">
        <v>445</v>
      </c>
    </row>
    <row r="29" spans="1:5" x14ac:dyDescent="0.3">
      <c r="D29" s="721"/>
      <c r="E29" s="116" t="s">
        <v>446</v>
      </c>
    </row>
    <row r="30" spans="1:5" x14ac:dyDescent="0.3">
      <c r="D30" s="722"/>
      <c r="E30" s="116" t="s">
        <v>447</v>
      </c>
    </row>
    <row r="31" spans="1:5" x14ac:dyDescent="0.3">
      <c r="D31" s="122" t="s">
        <v>448</v>
      </c>
      <c r="E31" s="116" t="s">
        <v>449</v>
      </c>
    </row>
    <row r="32" spans="1:5" x14ac:dyDescent="0.3">
      <c r="D32" s="122" t="s">
        <v>450</v>
      </c>
      <c r="E32" s="116" t="s">
        <v>451</v>
      </c>
    </row>
    <row r="33" spans="4:5" x14ac:dyDescent="0.3">
      <c r="D33" s="122" t="s">
        <v>452</v>
      </c>
      <c r="E33" s="116" t="s">
        <v>453</v>
      </c>
    </row>
    <row r="34" spans="4:5" x14ac:dyDescent="0.3">
      <c r="D34" s="122" t="s">
        <v>454</v>
      </c>
      <c r="E34" s="116" t="s">
        <v>455</v>
      </c>
    </row>
    <row r="35" spans="4:5" x14ac:dyDescent="0.3">
      <c r="D35" s="122" t="s">
        <v>456</v>
      </c>
      <c r="E35" s="116" t="s">
        <v>457</v>
      </c>
    </row>
    <row r="36" spans="4:5" x14ac:dyDescent="0.3">
      <c r="D36" s="122" t="s">
        <v>458</v>
      </c>
      <c r="E36" s="116" t="s">
        <v>459</v>
      </c>
    </row>
    <row r="37" spans="4:5" x14ac:dyDescent="0.3">
      <c r="D37" s="122" t="s">
        <v>460</v>
      </c>
      <c r="E37" s="116" t="s">
        <v>461</v>
      </c>
    </row>
    <row r="38" spans="4:5" x14ac:dyDescent="0.3">
      <c r="D38" s="122" t="s">
        <v>462</v>
      </c>
      <c r="E38" s="116" t="s">
        <v>463</v>
      </c>
    </row>
    <row r="39" spans="4:5" x14ac:dyDescent="0.3">
      <c r="D39" s="123" t="s">
        <v>464</v>
      </c>
      <c r="E39" s="116" t="s">
        <v>465</v>
      </c>
    </row>
    <row r="40" spans="4:5" x14ac:dyDescent="0.3">
      <c r="D40" s="123" t="s">
        <v>466</v>
      </c>
      <c r="E40" s="116" t="s">
        <v>467</v>
      </c>
    </row>
    <row r="41" spans="4:5" x14ac:dyDescent="0.3">
      <c r="D41" s="122" t="s">
        <v>468</v>
      </c>
      <c r="E41" s="116" t="s">
        <v>469</v>
      </c>
    </row>
    <row r="42" spans="4:5" x14ac:dyDescent="0.3">
      <c r="D42" s="122" t="s">
        <v>470</v>
      </c>
      <c r="E42" s="116" t="s">
        <v>471</v>
      </c>
    </row>
    <row r="43" spans="4:5" x14ac:dyDescent="0.3">
      <c r="D43" s="123" t="s">
        <v>472</v>
      </c>
      <c r="E43" s="116" t="s">
        <v>473</v>
      </c>
    </row>
    <row r="44" spans="4:5" x14ac:dyDescent="0.3">
      <c r="D44" s="124" t="s">
        <v>474</v>
      </c>
      <c r="E44" s="116" t="s">
        <v>475</v>
      </c>
    </row>
    <row r="45" spans="4:5" x14ac:dyDescent="0.3">
      <c r="D45" s="118" t="s">
        <v>476</v>
      </c>
      <c r="E45" s="116" t="s">
        <v>477</v>
      </c>
    </row>
    <row r="46" spans="4:5" x14ac:dyDescent="0.3">
      <c r="D46" s="118" t="s">
        <v>478</v>
      </c>
      <c r="E46" s="116" t="s">
        <v>479</v>
      </c>
    </row>
    <row r="47" spans="4:5" x14ac:dyDescent="0.3">
      <c r="D47" s="118" t="s">
        <v>480</v>
      </c>
      <c r="E47" s="116" t="s">
        <v>481</v>
      </c>
    </row>
    <row r="48" spans="4:5" x14ac:dyDescent="0.3">
      <c r="D48" s="118" t="s">
        <v>482</v>
      </c>
      <c r="E48" s="116" t="s">
        <v>483</v>
      </c>
    </row>
    <row r="49" spans="4:4" x14ac:dyDescent="0.3">
      <c r="D49" s="121" t="s">
        <v>484</v>
      </c>
    </row>
    <row r="50" spans="4:4" x14ac:dyDescent="0.3">
      <c r="D50" s="118" t="s">
        <v>485</v>
      </c>
    </row>
    <row r="51" spans="4:4" x14ac:dyDescent="0.3">
      <c r="D51" s="118" t="s">
        <v>486</v>
      </c>
    </row>
    <row r="52" spans="4:4" x14ac:dyDescent="0.3">
      <c r="D52" s="121" t="s">
        <v>487</v>
      </c>
    </row>
    <row r="53" spans="4:4" x14ac:dyDescent="0.3">
      <c r="D53" s="124" t="s">
        <v>488</v>
      </c>
    </row>
    <row r="54" spans="4:4" x14ac:dyDescent="0.3">
      <c r="D54" s="124" t="s">
        <v>489</v>
      </c>
    </row>
    <row r="55" spans="4:4" x14ac:dyDescent="0.3">
      <c r="D55" s="124" t="s">
        <v>490</v>
      </c>
    </row>
    <row r="56" spans="4:4" x14ac:dyDescent="0.3">
      <c r="D56" s="124" t="s">
        <v>491</v>
      </c>
    </row>
  </sheetData>
  <mergeCells count="1">
    <mergeCell ref="D27:D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7008DAF9FD76C44B1FBBBCC81FB097D" ma:contentTypeVersion="5" ma:contentTypeDescription="Crear nuevo documento." ma:contentTypeScope="" ma:versionID="df59bf35fccb0bbf8bf18973f719e9f2">
  <xsd:schema xmlns:xsd="http://www.w3.org/2001/XMLSchema" xmlns:xs="http://www.w3.org/2001/XMLSchema" xmlns:p="http://schemas.microsoft.com/office/2006/metadata/properties" xmlns:ns2="d4cf3830-bd69-4281-b1b0-0ddb0f216781" xmlns:ns3="9b670b00-9898-4d7e-9205-54e7652583fe" targetNamespace="http://schemas.microsoft.com/office/2006/metadata/properties" ma:root="true" ma:fieldsID="e1cb88a08b3892462d75ba730352637b" ns2:_="" ns3:_="">
    <xsd:import namespace="d4cf3830-bd69-4281-b1b0-0ddb0f216781"/>
    <xsd:import namespace="9b670b00-9898-4d7e-9205-54e7652583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f3830-bd69-4281-b1b0-0ddb0f2167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670b00-9898-4d7e-9205-54e7652583f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FE7A1A-E61E-4D6C-97CC-E23AE7A17EC2}">
  <ds:schemaRefs>
    <ds:schemaRef ds:uri="http://schemas.microsoft.com/sharepoint/v3/contenttype/forms"/>
  </ds:schemaRefs>
</ds:datastoreItem>
</file>

<file path=customXml/itemProps2.xml><?xml version="1.0" encoding="utf-8"?>
<ds:datastoreItem xmlns:ds="http://schemas.openxmlformats.org/officeDocument/2006/customXml" ds:itemID="{D15044BF-4D3A-4D22-B036-C9DC827411EF}">
  <ds:schemaRefs>
    <ds:schemaRef ds:uri="http://purl.org/dc/terms/"/>
    <ds:schemaRef ds:uri="d4cf3830-bd69-4281-b1b0-0ddb0f216781"/>
    <ds:schemaRef ds:uri="http://purl.org/dc/dcmityp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9b670b00-9898-4d7e-9205-54e7652583f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07CEF25-4545-45BA-AF70-E05099028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f3830-bd69-4281-b1b0-0ddb0f216781"/>
    <ds:schemaRef ds:uri="9b670b00-9898-4d7e-9205-54e765258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Metas 1 PA proyecto</vt:lpstr>
      <vt:lpstr>Metas 4 PA proyecto</vt:lpstr>
      <vt:lpstr>Metas 5 PA proyecto</vt:lpstr>
      <vt:lpstr>Meta 1..n</vt:lpstr>
      <vt:lpstr>Metas 6 PA proyecto</vt:lpstr>
      <vt:lpstr>Indicadores PA</vt:lpstr>
      <vt:lpstr>Territorialización PA</vt:lpstr>
      <vt:lpstr>Instructivo</vt:lpstr>
      <vt:lpstr>Generalidades</vt:lpstr>
      <vt:lpstr>Hoja13</vt:lpstr>
      <vt:lpstr>Hoja1</vt:lpstr>
      <vt:lpstr>'Metas 1 PA proyecto'!Área_de_impresión</vt:lpstr>
      <vt:lpstr>'Metas 4 PA proyecto'!Área_de_impresión</vt:lpstr>
      <vt:lpstr>'Metas 5 PA proyecto'!Área_de_impresión</vt:lpstr>
      <vt:lpstr>'Metas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julio Armando Villa Hernandez</cp:lastModifiedBy>
  <cp:revision/>
  <dcterms:created xsi:type="dcterms:W3CDTF">2011-04-26T22:16:52Z</dcterms:created>
  <dcterms:modified xsi:type="dcterms:W3CDTF">2022-11-09T16:56:51Z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0x010100C7008DAF9FD76C44B1FBBBCC81FB097D</vt:lpwstr>
  </property>
</Properties>
</file>