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Amira Sofía\Downloads\"/>
    </mc:Choice>
  </mc:AlternateContent>
  <xr:revisionPtr revIDLastSave="0" documentId="13_ncr:1_{E38F7430-C0F7-4D75-B0BE-2314321EF1EE}" xr6:coauthVersionLast="47" xr6:coauthVersionMax="47" xr10:uidLastSave="{00000000-0000-0000-0000-000000000000}"/>
  <bookViews>
    <workbookView xWindow="-110" yWindow="-110" windowWidth="19420" windowHeight="10300" tabRatio="67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proyecto'!$A$1:$AD$50</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19" i="50" l="1"/>
  <c r="AV18" i="50"/>
  <c r="AV17" i="50"/>
  <c r="E25" i="47"/>
  <c r="E25" i="49"/>
  <c r="E25" i="48"/>
  <c r="O25" i="48"/>
  <c r="AC23" i="47"/>
  <c r="AC23" i="49"/>
  <c r="AC23" i="48"/>
  <c r="AC23" i="40"/>
  <c r="AU13" i="50"/>
  <c r="AV13" i="50"/>
  <c r="AU14" i="50"/>
  <c r="AV14" i="50"/>
  <c r="AU15" i="50"/>
  <c r="AV15" i="50"/>
  <c r="AU16" i="50"/>
  <c r="AV16" i="50" s="1"/>
  <c r="AU20" i="50"/>
  <c r="AV20" i="50"/>
  <c r="AU21" i="50"/>
  <c r="AV21" i="50"/>
  <c r="AU22" i="50"/>
  <c r="AV22" i="50"/>
  <c r="Q22" i="40"/>
  <c r="AB24" i="47"/>
  <c r="AC24" i="47"/>
  <c r="AB24" i="49"/>
  <c r="AC24" i="49"/>
  <c r="AB24" i="48"/>
  <c r="F24" i="47"/>
  <c r="D24" i="47"/>
  <c r="O24" i="47"/>
  <c r="F24" i="49"/>
  <c r="D24" i="49"/>
  <c r="O24" i="49"/>
  <c r="F24" i="48"/>
  <c r="D24" i="48"/>
  <c r="F24" i="40"/>
  <c r="D24" i="40"/>
  <c r="Q22" i="47"/>
  <c r="U22" i="47"/>
  <c r="U22" i="40"/>
  <c r="AC22" i="40"/>
  <c r="AD23" i="40"/>
  <c r="T22" i="48"/>
  <c r="AC22" i="48"/>
  <c r="AD23" i="48"/>
  <c r="O25" i="47"/>
  <c r="P45" i="49"/>
  <c r="P44" i="49"/>
  <c r="P43" i="49"/>
  <c r="P42" i="49"/>
  <c r="P41" i="49"/>
  <c r="P40" i="49"/>
  <c r="P39" i="49"/>
  <c r="P38" i="49"/>
  <c r="P30" i="49"/>
  <c r="A30" i="49"/>
  <c r="A34" i="49"/>
  <c r="AC25" i="49"/>
  <c r="AD25" i="49"/>
  <c r="O25" i="49"/>
  <c r="AC22" i="49"/>
  <c r="AD23" i="49"/>
  <c r="O23" i="49"/>
  <c r="P23" i="49"/>
  <c r="O22" i="49"/>
  <c r="P43" i="48"/>
  <c r="P42" i="48"/>
  <c r="P41" i="48"/>
  <c r="P40" i="48"/>
  <c r="P39" i="48"/>
  <c r="P38" i="48"/>
  <c r="P30" i="48"/>
  <c r="A30" i="48"/>
  <c r="A34" i="48"/>
  <c r="AC25" i="48"/>
  <c r="AD25" i="48"/>
  <c r="AC24" i="48"/>
  <c r="O24" i="48"/>
  <c r="O23" i="48"/>
  <c r="P23" i="48"/>
  <c r="O22" i="48"/>
  <c r="P43" i="47"/>
  <c r="P42" i="47"/>
  <c r="P41" i="47"/>
  <c r="P40" i="47"/>
  <c r="P39" i="47"/>
  <c r="P38" i="47"/>
  <c r="P30" i="47"/>
  <c r="A30" i="47"/>
  <c r="A34" i="47"/>
  <c r="AC25" i="47"/>
  <c r="AD25" i="47"/>
  <c r="AC22" i="47"/>
  <c r="AD23" i="47"/>
  <c r="O23" i="47"/>
  <c r="P23" i="47"/>
  <c r="O22" i="47"/>
  <c r="P43" i="40"/>
  <c r="P44" i="40"/>
  <c r="P45" i="40"/>
  <c r="P46" i="40"/>
  <c r="P47" i="40"/>
  <c r="P48" i="40"/>
  <c r="P49" i="40"/>
  <c r="A30" i="40"/>
  <c r="A34" i="40"/>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c r="AC24" i="40"/>
  <c r="O25" i="40"/>
  <c r="O24" i="40"/>
  <c r="O22"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O60" i="37"/>
  <c r="BN39" i="37"/>
  <c r="BN60" i="37"/>
  <c r="AA39" i="37"/>
  <c r="AA60" i="37"/>
  <c r="Z39" i="37"/>
  <c r="Z60"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c r="BO11" i="37"/>
  <c r="BO32" i="37"/>
  <c r="AA12" i="37"/>
  <c r="AA13" i="37"/>
  <c r="AA14" i="37"/>
  <c r="AA15" i="37"/>
  <c r="AA16" i="37"/>
  <c r="AA17" i="37"/>
  <c r="AA18" i="37"/>
  <c r="AA19" i="37"/>
  <c r="AA20" i="37"/>
  <c r="AA21" i="37"/>
  <c r="AA22" i="37"/>
  <c r="AA23" i="37"/>
  <c r="AA24" i="37"/>
  <c r="AA25" i="37"/>
  <c r="AA26" i="37"/>
  <c r="AA27" i="37"/>
  <c r="AA28" i="37"/>
  <c r="AA29" i="37"/>
  <c r="AA30" i="37"/>
  <c r="AA31" i="37"/>
  <c r="AA11" i="37"/>
  <c r="AA32" i="37"/>
  <c r="Z12" i="37"/>
  <c r="Z13" i="37"/>
  <c r="Z14" i="37"/>
  <c r="Z15" i="37"/>
  <c r="Z16" i="37"/>
  <c r="Z17" i="37"/>
  <c r="Z18" i="37"/>
  <c r="Z19" i="37"/>
  <c r="Z20" i="37"/>
  <c r="Z21" i="37"/>
  <c r="Z22" i="37"/>
  <c r="Z23" i="37"/>
  <c r="Z24" i="37"/>
  <c r="Z25" i="37"/>
  <c r="Z26" i="37"/>
  <c r="Z27" i="37"/>
  <c r="Z28" i="37"/>
  <c r="Z29" i="37"/>
  <c r="Z30" i="37"/>
  <c r="Z31" i="37"/>
  <c r="Z11" i="37"/>
  <c r="Z32"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3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<sst xmlns="http://schemas.openxmlformats.org/spreadsheetml/2006/main" count="1530" uniqueCount="535">
  <si>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</si>
  <si>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</si>
  <si>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</si>
  <si>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</si>
  <si>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</si>
  <si>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</si>
  <si>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</si>
  <si>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</si>
  <si>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</si>
  <si>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</si>
  <si>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</si>
  <si>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</si>
  <si>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</si>
  <si>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</si>
  <si>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</si>
  <si>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</si>
  <si>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</si>
  <si>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</si>
  <si>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</si>
  <si>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</si>
  <si>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</si>
  <si>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</si>
  <si>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</si>
  <si>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</si>
  <si>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</si>
  <si>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</si>
  <si>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</si>
  <si>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</si>
  <si>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</si>
  <si>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</si>
  <si>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</si>
  <si>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</si>
  <si>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</si>
  <si>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</si>
  <si>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</si>
  <si>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</si>
  <si>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</si>
  <si>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</si>
  <si>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</si>
  <si>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</si>
  <si>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</si>
  <si>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</si>
  <si>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</si>
  <si>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</si>
  <si>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</si>
  <si>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</si>
  <si>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</si>
  <si>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</si>
  <si>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</si>
  <si>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</si>
  <si>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</si>
  <si>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</si>
  <si>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</si>
  <si>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</si>
  <si>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</si>
  <si>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</si>
  <si>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</si>
  <si>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</si>
  <si>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</si>
  <si>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</si>
  <si>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</si>
  <si>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</si>
  <si>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</si>
  <si>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</si>
  <si>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</si>
  <si>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</si>
  <si>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</si>
  <si>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</si>
  <si>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</si>
  <si>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</si>
  <si>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</si>
  <si>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</si>
  <si>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</si>
  <si>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</si>
  <si>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</si>
  <si>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</si>
  <si>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</si>
  <si>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</si>
  <si>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</si>
  <si>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</si>
  <si>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</si>
  <si>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</si>
  <si>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</si>
  <si>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</si>
  <si>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</si>
  <si>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</si>
  <si>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t xml:space="preserve">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Distrital.Se envió la propuesta de los 61 logros de Transversalización de género a los 15 sectores de la Administración Distrital vigencia 2022. Se finalizó la propuesta de adecuación de ETG y PIOEG 2022 para los 15 sectores. Se envió la propuesta de adecuación de ETG y PIOEG 2022 a los 15 sectores. Retroalimentación de propuesta de adecuación ETG-PIOEG sectores de JUR HAB GEP.Se acompaña el proceso de concertación acciones PIOEG y ETG 2022 de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</si>
  <si>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</si>
  <si>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t xml:space="preserve">SAL: Doc Téc plan de bienestar Subred sur MOV: Doc Téc Operadora Dtal de Transporte. MOV: Con téc Política de género TH. Doc téc Día internacional derechos de las mujeres 2022 Ficha metodológica 8M. JUR: Conc téc Circular abordaje disciplinario PLA: Conc téc bullets y folleto metodología Res 2210 de 2021. TPIEG: bullets alcaldesa TPIEG SAL: Doc Téc Plan Bienestar salud. MOV: Conc Tec Modif. DTO 495/2019 Conc Téc PMR-IDU 2022. GOB: Conc Téc DTO 563 /15 EDU: Mesa violencias en Uni. HAB: plan de acción mesa con SDHT CUL: Con Téc indicadores ficha PMR SDH MUJ: Sensib ETG- CIOM. Comité téc mesa SOFIA plan de acción 2022 PLA: Metodología UTL de la SDP MOV Sensib. Metro Línea, IDU y UMV. Sensib. Gerencia de Taxis. Conc. Téc. modif DTO 495 Consejos de la Bicicleta. HAB: sensib Comunicación no sexista SEG Doc Téc Encuesta UAECOB. AMB: sens. GUIPA SDA. IDIGER masculinidades. SAL: Sensib maternidad libre SubRed Sur Conc Téc Proy de Ley 229 de 2021 EDU: Mesa Téc. Entornos Educativos Protocolos de atención CDCE 2022 Conc Téc Protocolo Mesa Prevención de Violencias Edu Superior CUL: Sensib cultura libre de sexismo, Direc. de Lectura y Biblioteca de la SCRD. Sensib resol 2210 de 2021 IDRD DEE: Sensib Mujer Emprendedora y Productiva. Sensibi. IPES. GOB Goles en Paz 2.0. GEP: Sensib Ambientes Laborales DASCD. INT SOC: comité operativo flias. TPIEG:  Doc Téc propuesta de marcación TPIEG a 54 entidades de la Admón Dtal. CUL: Doc Tec Protocolo VBG. con téc Declaratoria Uso de la Bici enfoque de género. Sen OFB, IDARTES, IDPC, FUGA, SCRD MUJ: sens lineamiento ETG y Sello de Igualdad. JUR: Sens derecho al Hábitat y Vivienda Digna. GOB: sens Enfoque de género Lenguaje Incluyente, comunicación libre de sexismo. SAL: sens TPIEG.
</t>
  </si>
  <si>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</si>
  <si>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</si>
  <si>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 xml:space="preserve">Se remitió versión final de las capsulas para socializar el lineamiento de transversalización del enfoque de género en los 15 sectores. Se pilotea el curso virtual de transversalización del enfoque de género y conceptos básicos sobre Trazador Presupuestal de Igualdad Y Equidad de Género. Se elaboró el doc téc de recomendaciones para la conmemoración del Día internacional de los derechos de las mujeres 2022 y la Ficha metodológica 8M para adelantar las sensibilizaciones con los sectores. JUR: Concepto técnico Circular para el abordaje disciplinario en casos de violencia o discriminación contra la mujer. PLA: Concepto técnico bullets y folleto implementación de metodología resolución 2210 de 2021. TPIEG: bullets para la alcaldesa sobre el TPIEG. SAL: Documento Técnico Plan de Bienestar sector salud. Estrategia de cambio cultural frente a la discriminación racial y de género, clasismo y xenofobia (Encuesta). Se elaboró el documento técnico de la estrategia de transversalización, su respectivo lineamiento y la hoja de ruta para la implementación de la ETG.Se entrega para revisión los siguientes documentos borrador: Indicadores con enfoque de género: Ruta metodológica. Pautas sobre indicadores con enfoque de género. El ABC sobre género. Conceptos básicos. Pautas para la transversalización del enfoque de género, Hoja de Ruta para la Transversalización del Enfoque de Género en Bogotá. </t>
  </si>
  <si>
    <t>5. Apoyar la implementación del TPIEG a través  de la mesa tripartita entre SDP, SDH y SDMujer (aportes a documento, correalización de informes, participación en mesas, sensibilizaciones)</t>
  </si>
  <si>
    <t xml:space="preserve">Se envió el   primer reporte de implementación del TPIEG a SDH y SDP. Se ajustó el documento de categorías y subcategorías del TPIEG. Se realizaron los ajustes del cronograma, de acuerdo a las sugerencias realizadas por la SDP y SDH, este fue enviado a cada sector.
Se realizó el segundo Comité Tripartito del TPIEG (11/02/22), en este espacio se revisaron los avances de los compromisos establecidos en el primer comité. Se remitió el documento final de categorías y subcategorías y el documento de codificación a la SDH y SDP. Se emitió concepto técnico sobre la marcación directa en el TPIEG y marcación del impacto en el trazador de paz, frente al proyecto 1781 de la localidad de la Candelaria. Se realizó el tercer y cuarto Comité Tripartito del TPIEG (4,18/03/22), se revisaron los avances de los compromisos establecidos. Se entrega de manera oficial el documento del primer reporte del TPIEG para la vigencia 2021a SDP y SDH. Se realizaron ajustes y adecuaciones a la Guía metodológica del TPIEG. Se realizó la quinta sesión del Comité Tripartito del TPIEG para revisar avances en los documentos finales y definir los talleres magistrales del TPIEG. Se realizó el taller magistral del TPIEG, asistieron 358 personas de las Alcaldías locales, sectores y empresas del Distrito. Se entrega el informe ejecutivo del primer reporte de implementación del TPIEG vigencia 2021
</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</si>
  <si>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</si>
  <si>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</si>
  <si>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</si>
  <si>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</si>
  <si>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No se presentaron retrasos</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</si>
  <si>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</si>
  <si>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</si>
  <si>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</si>
  <si>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8. Realizar el seguimiento, la verificación, consolidación, análisis y reporte de información relacionada con la implementación de la Política Pública de Actividades Sexuales Pagadas,  a partir de su plan de acción.</t>
  </si>
  <si>
    <t xml:space="preserve">Se realizó revisión y retroalimentación de los reportes oficiales recibidos del primer trimestre 2022, consolidación de plan de acción y ajuste de matrices de solicitud de reporte del segundo trimestre. Se elaboró una ficha ciudadana asociadas a la PPASP
Se realizó retroalimentación al reporte de plan de acción de la PPASP del IV trimestre de los sectores responsables y corresponsables de su implementación, se realizó consolidación de matriz con semaforización de avance de productos e informe de cierre 2021. Se remitieron 3 oficios de aclaración de reporte vigencia 2021 y se realizó actualización de la matriz de consolidación conforme a la información recibida.
</t>
  </si>
  <si>
    <t>9. Elaborar documento guía metodológica sobre el seguimiento  con enfoque de género</t>
  </si>
  <si>
    <t>Se realizó revisión bibliográfica, de ejercicios de buenas prácticas y se cuenta con la formulación de una estructura preliminar, así coma un avance preliminar del instrumento a incorporar en la guía metodológica. Se espera avanzar conforme a lo programado en el mes de julio</t>
  </si>
  <si>
    <t>5 - Acompañar el 100% la incorporación del enfoque de género y  la implementación de siete derechos de la PPMyEG</t>
  </si>
  <si>
    <r>
      <t>DEE-PRIV</t>
    </r>
    <r>
      <rPr>
        <sz val="11"/>
        <rFont val="Times New Roman"/>
        <family val="1"/>
      </rPr>
      <t xml:space="preserve">: Avance 2 estrategias transversalización: universidades y sector privado. </t>
    </r>
    <r>
      <rPr>
        <u/>
        <sz val="11"/>
        <rFont val="Times New Roman"/>
        <family val="1"/>
      </rPr>
      <t>Paz:</t>
    </r>
    <r>
      <rPr>
        <sz val="11"/>
        <rFont val="Times New Roman"/>
        <family val="1"/>
      </rPr>
      <t xml:space="preserve"> Articulación interna e intersectorial temas paz; avance curso paz y reconciliación y proceso memorias y trayectorias políticas lideresas; seguimiento Acuerdo Paz; articulación pruebas Saber mujeres reincorporadas. </t>
    </r>
    <r>
      <rPr>
        <u/>
        <sz val="11"/>
        <rFont val="Times New Roman"/>
        <family val="1"/>
      </rPr>
      <t>Participación:</t>
    </r>
    <r>
      <rPr>
        <sz val="11"/>
        <rFont val="Times New Roman"/>
        <family val="1"/>
      </rPr>
      <t xml:space="preserve"> Apoyo CCM: convocatoria, asambleas eleccionarias 5 derechos, 3 diversidades y 2 localidades; articulación temas participación. </t>
    </r>
    <r>
      <rPr>
        <u/>
        <sz val="11"/>
        <rFont val="Times New Roman"/>
        <family val="1"/>
      </rPr>
      <t>Trabajo:</t>
    </r>
    <r>
      <rPr>
        <sz val="11"/>
        <rFont val="Times New Roman"/>
        <family val="1"/>
      </rPr>
      <t xml:space="preserve"> Ajustes documentos e instrumentos buenas prácticas sector transporte; articulación temas trabajo y generación ingresos. Documento de sentido 8M y 22Julio. </t>
    </r>
    <r>
      <rPr>
        <u/>
        <sz val="11"/>
        <rFont val="Times New Roman"/>
        <family val="1"/>
      </rPr>
      <t>Salud:</t>
    </r>
    <r>
      <rPr>
        <sz val="11"/>
        <rFont val="Times New Roman"/>
        <family val="1"/>
      </rPr>
      <t xml:space="preserve"> articulación intersectorial: IVE, parto humanizado, prevención maternidades tempranas, lactancia materna, salud mental y DSDR. Conmemoración 28M. </t>
    </r>
    <r>
      <rPr>
        <u/>
        <sz val="11"/>
        <rFont val="Times New Roman"/>
        <family val="1"/>
      </rPr>
      <t>Educación:</t>
    </r>
    <r>
      <rPr>
        <sz val="11"/>
        <rFont val="Times New Roman"/>
        <family val="1"/>
      </rPr>
      <t xml:space="preserve"> Articulación interna e intersectorial estrategia universidades. Conmemoración 21Junio. </t>
    </r>
    <r>
      <rPr>
        <u/>
        <sz val="11"/>
        <rFont val="Times New Roman"/>
        <family val="1"/>
      </rPr>
      <t>SP-DEE</t>
    </r>
    <r>
      <rPr>
        <sz val="11"/>
        <rFont val="Times New Roman"/>
        <family val="1"/>
      </rPr>
      <t xml:space="preserve">: Articulación universidad JN Corpas y UNAL. </t>
    </r>
    <r>
      <rPr>
        <u/>
        <sz val="11"/>
        <rFont val="Times New Roman"/>
        <family val="1"/>
      </rPr>
      <t>Hábitat:</t>
    </r>
    <r>
      <rPr>
        <sz val="11"/>
        <rFont val="Times New Roman"/>
        <family val="1"/>
      </rPr>
      <t xml:space="preserve"> Articulación intersectorial: reglamentación POT, SDHáb, S. Plan, UAESP, Empresa Renovación Urbana, mesa asentamientos humanos. </t>
    </r>
    <r>
      <rPr>
        <u/>
        <sz val="11"/>
        <rFont val="Times New Roman"/>
        <family val="1"/>
      </rPr>
      <t>Privado:</t>
    </r>
    <r>
      <rPr>
        <sz val="11"/>
        <rFont val="Times New Roman"/>
        <family val="1"/>
      </rPr>
      <t xml:space="preserve"> Articulación Alianzas Estratégicas y 22 empresas privadas presentación estrategia transversalización. </t>
    </r>
    <r>
      <rPr>
        <u/>
        <sz val="11"/>
        <rFont val="Times New Roman"/>
        <family val="1"/>
      </rPr>
      <t>TID-PRIV</t>
    </r>
    <r>
      <rPr>
        <sz val="11"/>
        <rFont val="Times New Roman"/>
        <family val="1"/>
      </rPr>
      <t xml:space="preserve">: Articulación equipo empleo Subsecretaría y sello de género. 8M: bullets, documentos y ponencias eventos conmemoración. </t>
    </r>
    <r>
      <rPr>
        <u/>
        <sz val="11"/>
        <rFont val="Times New Roman"/>
        <family val="1"/>
      </rPr>
      <t>DCLS:</t>
    </r>
    <r>
      <rPr>
        <sz val="11"/>
        <rFont val="Times New Roman"/>
        <family val="1"/>
      </rPr>
      <t xml:space="preserve"> Ajustes manual comunicación empresa privada, articulación cultura ciudadana, SOFA y Smartfilms. </t>
    </r>
    <r>
      <rPr>
        <u/>
        <sz val="11"/>
        <rFont val="Times New Roman"/>
        <family val="1"/>
      </rPr>
      <t>7D</t>
    </r>
    <r>
      <rPr>
        <sz val="11"/>
        <rFont val="Times New Roman"/>
        <family val="1"/>
      </rPr>
      <t>: Ajustes PIOEG. Avances metodologías sensibilización sectores. Concertación proceso sensibilización CCM con Subsecretaría; propuesta fortalecimiento CCM; ajustes metodologías 7 derechos. Concertación cronograma talento humano SDMujer. Avances sensibilización derechos cultura, salud y trabajo con servidoras SDMujer y ciudadanía</t>
    </r>
  </si>
  <si>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</si>
  <si>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</si>
  <si>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</si>
  <si>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r>
      <t>DEE:</t>
    </r>
    <r>
      <rPr>
        <sz val="11"/>
        <rFont val="Times New Roman"/>
        <family val="1"/>
      </rPr>
      <t xml:space="preserve"> Ajustes documento, portafolio y anexos estrategia universidades. Articulación interna, U.Distrital, S.Educ, Mesa Universidades, Colegio Téc.Intern, FUCS. Documento estrategia colegios. </t>
    </r>
    <r>
      <rPr>
        <u/>
        <sz val="11"/>
        <rFont val="Times New Roman"/>
        <family val="1"/>
      </rPr>
      <t>SP-DEE</t>
    </r>
    <r>
      <rPr>
        <sz val="11"/>
        <rFont val="Times New Roman"/>
        <family val="1"/>
      </rPr>
      <t xml:space="preserve">: Articulación U.Corpas y UNAL </t>
    </r>
    <r>
      <rPr>
        <u/>
        <sz val="11"/>
        <rFont val="Times New Roman"/>
        <family val="1"/>
      </rPr>
      <t>Paz:</t>
    </r>
    <r>
      <rPr>
        <sz val="11"/>
        <rFont val="Times New Roman"/>
        <family val="1"/>
      </rPr>
      <t xml:space="preserve"> Articulación intersectorial: territorios PDET, mesa enfoque diferencial, comisión nacional reincorporación, ruta protección lideresas, Consejo Paz, mesa pueblos indígenas, comité justicia transicional, seguimiento Acuerdo Paz. Articulación pruebas ICFES y Saber mujeres reincorporadas. Convocatoria proceso memorias lideresas. </t>
    </r>
    <r>
      <rPr>
        <u/>
        <sz val="11"/>
        <rFont val="Times New Roman"/>
        <family val="1"/>
      </rPr>
      <t>PyR</t>
    </r>
    <r>
      <rPr>
        <sz val="11"/>
        <rFont val="Times New Roman"/>
        <family val="1"/>
      </rPr>
      <t xml:space="preserve">: Apoyo proceso eleccionario CCM. Articulación normatividad participación y movilización social, estrategia 50/50. </t>
    </r>
    <r>
      <rPr>
        <u/>
        <sz val="11"/>
        <rFont val="Times New Roman"/>
        <family val="1"/>
      </rPr>
      <t>PyR-DEE-DCLS-PC-TID</t>
    </r>
    <r>
      <rPr>
        <sz val="11"/>
        <rFont val="Times New Roman"/>
        <family val="1"/>
      </rPr>
      <t xml:space="preserve">: Convocatoria y apoyo asambleas eleccionarias 4 derechos, 5 diversidades, 2 localidades. </t>
    </r>
    <r>
      <rPr>
        <u/>
        <sz val="11"/>
        <rFont val="Times New Roman"/>
        <family val="1"/>
      </rPr>
      <t>TID</t>
    </r>
    <r>
      <rPr>
        <sz val="11"/>
        <rFont val="Times New Roman"/>
        <family val="1"/>
      </rPr>
      <t xml:space="preserve">: Manual buenas prácticas sector transporte, orientaciones proyectos empleo y generación ingresos mujeres; articulación S.DesEcon. </t>
    </r>
    <r>
      <rPr>
        <u/>
        <sz val="11"/>
        <rFont val="Times New Roman"/>
        <family val="1"/>
      </rPr>
      <t>SP</t>
    </r>
    <r>
      <rPr>
        <sz val="11"/>
        <rFont val="Times New Roman"/>
        <family val="1"/>
      </rPr>
      <t xml:space="preserve">: Articulación OMEG barreras acceso salud. Articulación intersectorial: IVE, salud mental, prevención maternidades tempranas, lactancia materna; estrategia aborto. </t>
    </r>
    <r>
      <rPr>
        <u/>
        <sz val="11"/>
        <rFont val="Times New Roman"/>
        <family val="1"/>
      </rPr>
      <t>Hábitat:</t>
    </r>
    <r>
      <rPr>
        <sz val="11"/>
        <rFont val="Times New Roman"/>
        <family val="1"/>
      </rPr>
      <t xml:space="preserve"> Articulación intersectorial: SDHáb, UAESP, asentamientos humanos, Empresa Renovación Urbana, planes maestros e instrumentos reglamentarios POT, SDPlan, Sistema Cuidado, plan Bosque Bavaria. </t>
    </r>
    <r>
      <rPr>
        <u/>
        <sz val="11"/>
        <rFont val="Times New Roman"/>
        <family val="1"/>
      </rPr>
      <t>PRIV:</t>
    </r>
    <r>
      <rPr>
        <sz val="11"/>
        <rFont val="Times New Roman"/>
        <family val="1"/>
      </rPr>
      <t xml:space="preserve"> Ajustes documento, autodiagnóstico y anexos privados. Portafolio sector privado. Articulación empresas: Google, Sodexo, Adidas, DIDI Foods, agencia empleo Colsubsidio, Camacol, GOYn-Corona, CEMEX, Xuus, Tigo, Consorcio AK 68, Wom, TGI, Emtelco, Terpel, Alianza Francesa, Wok, Popsy, Metro L1, Supernotariado, Alkosto, Asofiduciaria, Securitas. Articulación grupo temático Género, Empresa y DDHH. </t>
    </r>
    <r>
      <rPr>
        <u/>
        <sz val="11"/>
        <rFont val="Times New Roman"/>
        <family val="1"/>
      </rPr>
      <t>DCLS:</t>
    </r>
    <r>
      <rPr>
        <sz val="11"/>
        <rFont val="Times New Roman"/>
        <family val="1"/>
      </rPr>
      <t xml:space="preserve"> Ajustes manual comunicación empresa privada. Participación estrategia contra discriminación laboral. Articulación intersectorial: SOFA y Smartfilms. </t>
    </r>
    <r>
      <rPr>
        <u/>
        <sz val="11"/>
        <rFont val="Times New Roman"/>
        <family val="1"/>
      </rPr>
      <t>TID-PRIV</t>
    </r>
    <r>
      <rPr>
        <sz val="11"/>
        <rFont val="Times New Roman"/>
        <family val="1"/>
      </rPr>
      <t xml:space="preserve">: Articulación equipo empleo y sello de género.  </t>
    </r>
    <r>
      <rPr>
        <u/>
        <sz val="11"/>
        <rFont val="Times New Roman"/>
        <family val="1"/>
      </rPr>
      <t>7D</t>
    </r>
    <r>
      <rPr>
        <sz val="11"/>
        <rFont val="Times New Roman"/>
        <family val="1"/>
      </rPr>
      <t>: Ajustes PIOEG. Avances caja de herramientas estrategia Universidades. Aportes productos PPASP</t>
    </r>
  </si>
  <si>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</si>
  <si>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r>
      <t>7D</t>
    </r>
    <r>
      <rPr>
        <sz val="11"/>
        <rFont val="Times New Roman"/>
        <family val="1"/>
      </rPr>
      <t xml:space="preserve">: Propuesta estructura metodologías y temas clave. Diseño formulario identificación temas clave por sector para diligenciamiento equipo transversalización DDDP. 15 reuniones concertación temas por sector con equipo transversalización DDDP. Concertación propuesta definitiva temas estratégicos sensibilización sectores con DDDP. avance diseño 5 metodologías sectoriales. </t>
    </r>
    <r>
      <rPr>
        <u/>
        <sz val="11"/>
        <rFont val="Times New Roman"/>
        <family val="1"/>
      </rPr>
      <t>Cultura:</t>
    </r>
    <r>
      <rPr>
        <sz val="11"/>
        <rFont val="Times New Roman"/>
        <family val="1"/>
      </rPr>
      <t xml:space="preserve"> Sensibilizaciones: Masculinidades a S.Gob, IDIGER, Goles en paz; Comunicación no sexista a S.Cult, IDRD, IDPC, IDARTES, FUGA, OFB, DASCD; socialización manual comunicación en UTA y Oficinas Asesoras Comunicación entidades distritales. Ajustes material masculinidades sector privado y universidades. </t>
    </r>
    <r>
      <rPr>
        <u/>
        <sz val="11"/>
        <rFont val="Times New Roman"/>
        <family val="1"/>
      </rPr>
      <t>Hábitat:</t>
    </r>
    <r>
      <rPr>
        <sz val="11"/>
        <rFont val="Times New Roman"/>
        <family val="1"/>
      </rPr>
      <t xml:space="preserve"> Sensibilización funcionariado Empresa Renovación Urbana sobre derecho de las mujeres y diversidades a la ciudad. </t>
    </r>
    <r>
      <rPr>
        <u/>
        <sz val="11"/>
        <rFont val="Times New Roman"/>
        <family val="1"/>
      </rPr>
      <t>PyR-DHVD</t>
    </r>
    <r>
      <rPr>
        <sz val="11"/>
        <rFont val="Times New Roman"/>
        <family val="1"/>
      </rPr>
      <t xml:space="preserve">: Sensibilización enfoque género a S.Plan. </t>
    </r>
    <r>
      <rPr>
        <u/>
        <sz val="11"/>
        <rFont val="Times New Roman"/>
        <family val="1"/>
      </rPr>
      <t>PRIV</t>
    </r>
    <r>
      <rPr>
        <sz val="11"/>
        <rFont val="Times New Roman"/>
        <family val="1"/>
      </rPr>
      <t xml:space="preserve">: Ajustes metodologías enfoque género, discriminación laboral, masculinidades, trabajo de cuidar, talento humano y cultura libre de sexismo para sector privado. </t>
    </r>
    <r>
      <rPr>
        <u/>
        <sz val="11"/>
        <rFont val="Times New Roman"/>
        <family val="1"/>
      </rPr>
      <t>Educación:</t>
    </r>
    <r>
      <rPr>
        <sz val="11"/>
        <rFont val="Times New Roman"/>
        <family val="1"/>
      </rPr>
      <t xml:space="preserve"> Sensibilización incorporación enfoque género en procesos educativos a S.Amb. </t>
    </r>
    <r>
      <rPr>
        <u/>
        <sz val="11"/>
        <rFont val="Times New Roman"/>
        <family val="1"/>
      </rPr>
      <t>Trabajo:</t>
    </r>
    <r>
      <rPr>
        <sz val="11"/>
        <rFont val="Times New Roman"/>
        <family val="1"/>
      </rPr>
      <t xml:space="preserve"> Metodología enfoque género e intermediación laboral.</t>
    </r>
  </si>
  <si>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</si>
  <si>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t>13. Realizar acciones para la conmemoración de fechas emblemáticas en relación con la garantía de los 7 derechos de la PPMyEG (8 de Marzo, 28 de Mayo, 21 de junio, 22 de Julio, 28 de Septiembre, 10 de Diciembre (DDHH), semana paz)</t>
  </si>
  <si>
    <r>
      <t>8M</t>
    </r>
    <r>
      <rPr>
        <sz val="11"/>
        <rFont val="Times New Roman"/>
        <family val="1"/>
      </rPr>
      <t xml:space="preserve">: </t>
    </r>
    <r>
      <rPr>
        <u/>
        <sz val="11"/>
        <rFont val="Times New Roman"/>
        <family val="1"/>
      </rPr>
      <t>Trabajo</t>
    </r>
    <r>
      <rPr>
        <sz val="11"/>
        <rFont val="Times New Roman"/>
        <family val="1"/>
      </rPr>
      <t xml:space="preserve">: Construcción documento de sentido; insumos piezas comunicativas y bullets Despacho para eventos conmemoración 8M. </t>
    </r>
    <r>
      <rPr>
        <u/>
        <sz val="11"/>
        <rFont val="Times New Roman"/>
        <family val="1"/>
      </rPr>
      <t>TID-PRI</t>
    </r>
    <r>
      <rPr>
        <sz val="11"/>
        <rFont val="Times New Roman"/>
        <family val="1"/>
      </rPr>
      <t xml:space="preserve">V: Construcción documento blog de Pacto Global. Participación evento virtual conmemoración 8M con servidores y servidoras públicas del Distrito sobre redistribución del cuidado para autonomía económica. </t>
    </r>
    <r>
      <rPr>
        <u/>
        <sz val="11"/>
        <rFont val="Times New Roman"/>
        <family val="1"/>
      </rPr>
      <t>SP-PRIV</t>
    </r>
    <r>
      <rPr>
        <sz val="11"/>
        <rFont val="Times New Roman"/>
        <family val="1"/>
      </rPr>
      <t>: Participación conversatorio de United Airlines.</t>
    </r>
    <r>
      <rPr>
        <u/>
        <sz val="11"/>
        <rFont val="Times New Roman"/>
        <family val="1"/>
      </rPr>
      <t xml:space="preserve"> PyR</t>
    </r>
    <r>
      <rPr>
        <sz val="11"/>
        <rFont val="Times New Roman"/>
        <family val="1"/>
      </rPr>
      <t>: Ponencia evolución de los derechos humanos de las mujeres, historia, perspectiva y análisis, en evento DASCD.</t>
    </r>
    <r>
      <rPr>
        <b/>
        <sz val="11"/>
        <rFont val="Times New Roman"/>
        <family val="1"/>
      </rPr>
      <t xml:space="preserve">
28 Mayo</t>
    </r>
    <r>
      <rPr>
        <sz val="11"/>
        <rFont val="Times New Roman"/>
        <family val="1"/>
      </rPr>
      <t xml:space="preserve">: </t>
    </r>
    <r>
      <rPr>
        <u/>
        <sz val="11"/>
        <rFont val="Times New Roman"/>
        <family val="1"/>
      </rPr>
      <t>Salud</t>
    </r>
    <r>
      <rPr>
        <sz val="11"/>
        <rFont val="Times New Roman"/>
        <family val="1"/>
      </rPr>
      <t>: Construcción documento de sentido e insumos piezas comunicativas para conmemoración. Articulación Dir. Territorialización para encuentros locales e interlocales. Metodología taller para encuentros locales. Presentación conmemoración en UTA. Sensibilización en derechos sexuales en feria de servicios Santa Fe – Candelaria. Sensibilizaciones derecho salud e IVE a DASCD y S.Salud.</t>
    </r>
    <r>
      <rPr>
        <b/>
        <sz val="11"/>
        <rFont val="Times New Roman"/>
        <family val="1"/>
      </rPr>
      <t xml:space="preserve">
21 Junio</t>
    </r>
    <r>
      <rPr>
        <sz val="11"/>
        <rFont val="Times New Roman"/>
        <family val="1"/>
      </rPr>
      <t xml:space="preserve">: </t>
    </r>
    <r>
      <rPr>
        <u/>
        <sz val="11"/>
        <rFont val="Times New Roman"/>
        <family val="1"/>
      </rPr>
      <t>Educación</t>
    </r>
    <r>
      <rPr>
        <sz val="11"/>
        <rFont val="Times New Roman"/>
        <family val="1"/>
      </rPr>
      <t>: Elaboración documento de sentido e insumos piezas comunicativas. Eventos conmemoración articulados con Dir. Enf. Dif. y S.Educación. Metodología y participación conversatorio feria universidades. Metodología y sensibilización docentes Inst. Técnico Internacional. Metodología conmemoración para colegios. Presentación conmemoración en UTA
Paz: Presentación conmemoración día nacional solidaridad con las víctimas para Concejo.</t>
    </r>
    <r>
      <rPr>
        <b/>
        <sz val="11"/>
        <rFont val="Times New Roman"/>
        <family val="1"/>
      </rPr>
      <t xml:space="preserve">
22 Julio</t>
    </r>
    <r>
      <rPr>
        <sz val="11"/>
        <rFont val="Times New Roman"/>
        <family val="1"/>
      </rPr>
      <t xml:space="preserve">: </t>
    </r>
    <r>
      <rPr>
        <u/>
        <sz val="11"/>
        <rFont val="Times New Roman"/>
        <family val="1"/>
      </rPr>
      <t>Trabajo</t>
    </r>
    <r>
      <rPr>
        <sz val="11"/>
        <rFont val="Times New Roman"/>
        <family val="1"/>
      </rPr>
      <t>: Avance documento de sentido y propuesta agenda conmemoración día trabajo doméstico, articulado con Dir. Cuidado y Gestión Conocimiento.</t>
    </r>
  </si>
  <si>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</si>
  <si>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</si>
  <si>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</si>
  <si>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</si>
  <si>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</si>
  <si>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</si>
  <si>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</si>
  <si>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</si>
  <si>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</si>
  <si>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</si>
  <si>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</si>
  <si>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</si>
  <si>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</si>
  <si>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</si>
  <si>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</si>
  <si>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</si>
  <si>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</si>
  <si>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</si>
  <si>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No se presentaron retrasos a la ejecución durante el mes de enero</t>
  </si>
  <si>
    <t>El proceso de acompañamiento técnico a la implementación de las PPMYEG y de PPASP contribuye a la ejecución de los productos y la incorporación de los enfoques de género y diferncial,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</si>
  <si>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 xml:space="preserve"> </t>
  </si>
  <si>
    <t>14. Apoyar técnicamente la implementación y socialización de la Política Pública de Mujeres y Equidad de Género - PPMYEG-.</t>
  </si>
  <si>
    <t xml:space="preserve">15. Apoyar técnicamente la implementación y socialización de la Pública de Actividades Sexuales Pagadas -PPASP-. </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</si>
  <si>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</si>
  <si>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</si>
  <si>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</si>
  <si>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</si>
  <si>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</si>
  <si>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</si>
  <si>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</si>
  <si>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</si>
  <si>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</si>
  <si>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</si>
  <si>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</si>
  <si>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</si>
  <si>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</si>
  <si>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</si>
  <si>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</si>
  <si>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</si>
  <si>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</si>
  <si>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</si>
  <si>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</si>
  <si>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</si>
  <si>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</si>
  <si>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</si>
  <si>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</si>
  <si>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</si>
  <si>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</si>
  <si>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</si>
  <si>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</si>
  <si>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</si>
  <si>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</si>
  <si>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</si>
  <si>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</si>
  <si>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</si>
  <si>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</si>
  <si>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</si>
  <si>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</si>
  <si>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</si>
  <si>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</si>
  <si>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</si>
  <si>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</si>
  <si>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</si>
  <si>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</si>
  <si>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 xml:space="preserve">Se solicitó reporte de seguimiento de Plan de Acción primer trimestre de la PPMyEG y se realizó retroalimentación de la información recibida.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abril.
Se retroalimentó el reporte de plan de acción IV Trimestre 2021 de la PPMyEG, se consolidaron las matrices de plan de acción y se realizó informe de la política. 
De enero a junio de 2022 se realizaron 20 jornadas de socialización la PPMyEG: 2 jornadas con candidatas al proceso eleccionario del Consejo Consultivo de Mujeres, 4 jornadas en el marco de las sesiones de inducción y reinducción de la Secretaría Distrital de Integración Social, 1 con Departamento Administrativo del Servicio Civil, 4 con dependencias internas de la Secretaría Distrital de la Mujer, 1 en COLMYG de Ciudad Bolívar,1 con Sector Desarrollo Económico, 1 con Secretaría Distrital del Hábitat, 1 con Concejo de Bogotá, 1 en COLMYG de Santa fe, 1 con Caja de Vivienda Popular, 1 en COLMYG de Suba, 1 con el Consejo Consultivo de Mujeres, 1 con entidades del COLMYG de Usme. Se desarrollaron 39 mesas técnicas de implementación de la PPMYEG con los siguientes sectores: 2 con Salud, Desarrollo Económico, 2 con Movilidad, educación, Gestión Pública, Gestión Jurídica, 2 con Gobierno, 2 Hacienda, 2 Planeación, Ambiente, 3 con Hábitat, Seguridad, 2 Integracción Social, Cultura, 4 con el sector Mujeres, 1 Alta Consejería para las Víctimas, la Paz y la Reconciliación, 1 Secretaría Distrital de Gobierno, 1 con IDIPRON, 2 con IPES, 2 con Secretaría Distrital de Desarrollo Económico, 2 con el Institituo Distrital de Turismo, 2 con Secretaría Jurídica Distrital, 1 con DASC y 1 con IDRD. Se elaboró 1 concepto técnico para incorporación de los enfoques de derechos de las mujeres, de género y diferencial en los productos 5.1.1 y 5.1.2 de la PPMyEG, responsabilidad del Instituto Distrital de Turismo.
					</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</si>
  <si>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</si>
  <si>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</si>
  <si>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</si>
  <si>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</si>
  <si>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</si>
  <si>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 xml:space="preserve">Elaboración y envío de la propuesta de Logros de Transversalización 2022 a los 15 sectores de la Administración Distrital. Reuniones semanales y espacios de fortalecimiento de capacidades al equipo de asistencia técnica para la transversalización del enfoque de género. Se finalizó de la propuesta de adecuación de ETG y PIOEG 2022.Se envió la propuesta de adecuación de ETG y PIOEG 2022 a los 15 sectores. Se aprueba la matriz de concertación vigencia 2022, de los sectores de GOB, GEP,CUL, MOV y SAL. Se acompaña el proceso de concertación acciones PIOEG y ETG 2022 de los 15 sectores. MOV: ficha Sensib. Metro Línea, IDU y UMV. Sensib, estereotipos, derecho a una cultura libre de sexismo y lenguaje incluyente en el marco de los semilleros de la Gerencia de Taxis. Concepto Técnico sobre la modificación del decreto 495 Consejos de la Bicicleta. HAB: Ficha sensib. Comunicación no sexista y libre de discriminación. SEG: Doc. Téc. Encuesta UAECOB Bomberos. AMB: Ficha sens. GUIPA SDA. IDIGER masculinidades. SAL: Proyecto de acuerdo “Lineamiento para la creación del programa –manillas salvavidas. Sensib. derecho a la salud plena en el marco de feria de servicios de la Subred Sur. Sensib, maternidad libre en el marco de caminata de La SubRed Sur. Derecho a la Salud Plena a las referentas de género de las 4 Subredes. Concepto técnico a Proyecto de Ley 229 de 2021 EDU:  Mesa Téc. de Entornos Educativos. Mesa Téc. de Protocolos de atención integral: ajuste actualización y aprobación - CDCE 2022. Conc. Téc. “Protocolo de atención presunto racismo y discriminación étnico – racial” y protocolo de atención para situaciones de trabajo infantil o en riesgo de estarlo”. Reactivación Mesa Prevención de Violencias Instituciones de Edu Superior. CUL: Sensibi. del derecho a una cultura libre de sexismo, dirigida a la Dirección de Lectura y Biblioteca de la SCRD. Sensibi. en el marco de la resolución 2210 de 2021, de la Planeación dirigida a la subdirección de parques y recreación del IDRD. DEE: Sensib. lenguaje incluyente "Mujer Emprendedora y Productiva". Sensibi. equidad de género dirigido al IPES. GOB: Reunión con Secretaría Distrital de Gobierno articulación sobre participación en módulo 3 del curso "Primer Respondiente para la Seguridad y la Convivencia" del programa Goles en Paz 2.0 relacionado con las violencias basadas en género. GEP:  Sensibilización a las entidades del Distrito en Enfoque de género y violencias basadas en género en el marco del programa Ambientes Laborales, Amorosos, Diversos y Seguros liderado por el DASCD. INT SOC: Sub mesa técnica presencial de comunicaciones del comité operativo para las familias. TPIEG: Talleres de sensibilización uno a uno sobre el TPIEG, para socializar la propuesta de marcación en las 54 entidades de la Administración Distrital.
Elaboración doc. Téc. y matriz de propuesta de marcación de las metas-proyecto del TPIEG para 2022, para las 54 entidades de la Administración Distrital. MOV: ficha de Sens IDU estereotipos. segunda Fase del Proyecto Ecoconducción "cualificación y vinculación de mujeres en oficios". Sensib sobre género en el marco del programa de capacitación del IDU. Bullet sobre el Sistema de Bicicletas Compartidas. GOB: ficha de sens. Masculinidades en el marco del programa goles en paz 2.0. EDU: Reunión Comité Técnico SED - SDMujer Convenio 914 Estrategia de Educación Flexible. Bullet Comité Distrital de Convivencia Escolar. Mesa Interinstitucional Colegio Técnico Menorah situaciones de discriminación por causa de su identidad de género y orientación sexual. Mesa de trabajo Dirección de Inclusión de la (SED), IED Instituto Técnico Internacional, fortalecimiento manual de convivencia y Plan Educativo Institucional.  DEE: Con. Téc. incorporación del enfoque de género en las publicaciones del IDT participación de la mujer en el sector del turismo. AMB: módulo virtual de mujeres y ambiente, en el marco de la acción pedagógica "mujeres cuidadoras de humedales" MUJ: socialización de la ETG al DNP. GEP: sensibilización Sec. General en lenguaje incluyente y no sexista. Presentación ruta en acoso sexual y acoso laboral al DNP y presentación de la ETG y el MIPG. HAB: Construcción del formulario para matriculatón de inscripciones - Ruta de Formación y Empleabilidad. Bullet Mujeres Recicladoras, liderado por la UAESP, DED y con el SIDICU. Taller de Transversalización de Género PREVEC – UAESP. Socialización de Lenguaje incluyente y Comunicación no Sexita. PLA: taller incorporación del enfoque de género en el marco de la resolución 2210 de 2021 para el IDRD. Se realizaron ajustes y adecuaciones a la Guía metodológica del TPIEG. Se realizó la quinta sesión del Comité Tripartito del TPIEG para revisar avances en los documentos finales y definir los talleres magistrales del TPIEG. Se realizó el taller magistral del TPIEG, asistieron 358 personas de las Alcaldías locales, sectores y empresas del Distrito.CUL: Doc Tec Protocolo VBG. con téc Declaratoria Uso de la Bici enfoque de género. Sen OFB, IDARTES, IDPC, FUGA, SCRD MUJ: sens lineamiento ETG y Sello de Igualdad. JUR: Sens derecho al Hábitat y Vivienda Digna. GOB: sens Enfoque de género Lenguaje Incluyente, comunicación libre de sexismo. SAL: sens TPIEG.AMB: Sen. Mujeres y ambiente. EDU: Sens educación no sexista IED Inst Téc Internacional. HAC: Doc téc capacitación fiscal. SEG: Encuesta Casa Libertad. Con téc Protocolo Comisión Dtal de futboll.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</si>
  <si>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</si>
  <si>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</si>
  <si>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</si>
  <si>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</si>
  <si>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</si>
  <si>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</si>
  <si>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</si>
  <si>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</si>
  <si>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</si>
  <si>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</si>
  <si>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</si>
  <si>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</si>
  <si>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</si>
  <si>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</si>
  <si>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</si>
  <si>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</si>
  <si>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 </t>
  </si>
  <si>
    <t>Ajustes documento, portafolio y anexos técnicos estrategia transversalización en universidades. Articulación interna DDDP, DEVAJ, Territorialización, Comunicaciones y OMEG para implementar estrategia universidades.Articulación universidades JN Corpas, UNAL, FUCS, Distrital, Pedagógica, S.Educ., MinEducación, Mesa Universidades, Colegio Técnico Internacional.
Ajustes portafolio asistencia técnica para transversalización género en sector privado. Ajustes documento estrategia sector privado, autodiagnóstico empresas y caja herramientas metodológica. Articulación con Alianzas Estratégicas y 22 empresas para presentación estrategia transversalización. Avance sensibilización Alianza Francesa. Articulación Sello Género para privados.</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</si>
  <si>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</si>
  <si>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</si>
  <si>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</si>
  <si>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</si>
  <si>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Estructura metodologías y temas estratégicos sectoriales. Diseño formulario identificación temas clave por sector para equipo transversalizacón. Concertación temas clave para metodologías sectoriales con DDDP. Preliminar construcción 5 metodologías temas clave sectoriales.</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</si>
  <si>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</si>
  <si>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</si>
  <si>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</si>
  <si>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</si>
  <si>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Concertación proceso sensibilización CCM con equipo Subsecretaría; insumos de información por derechos para sensibilización al CCM; propuesta fortalecimiento CCM y avance ajustes metodologías 7 derechos.Socialización POT al CCM.
Insumos convocatoria sensibilización ciudadanía; articulación con DEVAJ para procesos de sensibilización. Concertación CIOM Santa Fe para realizar sensibilización a ciudadanía. Implementación de 3 talleres de sensibilización sobre derechos a: una cultura libre de sexismo, salud plena y trabajo en condiciones de igualdad y dignidad con ciudadanía CIOM Santa Fe. 1 taller DSDR a ciudadanía Candelaria. 1 sensibilización comunicación no sexista CLIP Kennedy. 1 conversatorio ODS 5 en Fund. Univ. Ciencias de Salud. Implementación tercer curso paz territorial a mujeres en reincorporación.</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</si>
  <si>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</si>
  <si>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</si>
  <si>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</si>
  <si>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</si>
  <si>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</si>
  <si>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 xml:space="preserve">Se trabajó el primer aparte del informe de asistencia técnica que hace referencia a la caracterización de los 15 sectores de la Administración Distrital.  Se adelantó el primer capítulo del informe de Asistencia Técnica correspondiente a los meses de febrero y marzo 2022.Se reportó el avance del inf. de Asistencia técnica de los meses de abril y mayo de los 15 sectores de la administración Distrital.Se reportó el avance del inf. de Asistencia técnica del mes de junio de los 15 sectores de la administración Distrital y la Caracterización de los 15 sectores en el nuevo formato.  
</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</si>
  <si>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</si>
  <si>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</si>
  <si>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</si>
  <si>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</si>
  <si>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</si>
  <si>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Por agenda de la señora alcaldesa no se llevo a cabo la primera sesión de  la secretaría técnica de la CIM en el mes de abril como se tenia programda, se llevará a cabo en el mes de mayo. Se realizó la primera sesión de la Comisión Intersectorial de Mujeres- CIM, con el siguiente orden del día i) saludo, ii)Verificación del Quórum, iii) Lanzamiento del Sello de Igualdad de Género Distrital SIGD, iv) Firma memorando de entendimiento ONUMUJERES y Alcaldía Mayor de Bogotá, evento presidido por la señora Alcaldesa Mayor de Bogotá.27/05/2022  </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</si>
  <si>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</si>
  <si>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</si>
  <si>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</si>
  <si>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</si>
  <si>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Se Adelantó la tercera sesión de la UTA el 17 de marzo de 2022, se presentó la Organización primera sesión de la Comisión Intersectorial de Mujeres 2022: Sello de Igualdad de Género Distrital-SIGD, se dio a conocer el balance de la conmemoración 8M y la Circular 007 de 2022, el Informe de entidades sobre la realización de actividades conmemorativas del 8M y el cronograma de socialización de buenas prácticas y se dio a conocer el cronograma del Plan de acción de Políticas Públicas. se realizó seguimiento de plan de acción de la instancia CIM y su Unidad Técnica de Apoyo UTA, en el marco de la cuarta sesión vigencia 2022 de la Unidad Técnica de apoyo de la Comisión Intersectorial de Mujeres, en la que se desarrollaron los siguientes temas: i) Socialización ajustes al Trazador Presupuestal para la Igualdad y la Equidad de Género –TPIEG, ii) Presentación de informes sectoriales de actividades 8M, iii) Socialización del manual para una comunicación libre de sexismo y discriminación para la prevención y eliminación de las violencias contra las mujeres. Se realizó la quinta sesión de la Unidad Técnica de Apoyo – UTA de la Comisión Intersectorial de Mujeres CIM, con los siguientes temas: i) Socialización de buenas prácticas entorno al género Sectores Planeación, Gestión Pública y Ambiente, ii) Conmemoración del Día Internacional de Acción por la Salud de las Mujeres 2022, iii) Organización de la primera sesión de la Comisión Intersectorial de Mujeres, iv) Cronograma final de socialización sectorial de buenas prácticas entornos al enfoque de género 2022. Se realizó la sexta sesión de la Unidad Técnica de Apoyo – UTA de la Comisión Intersectorial de Mujeres CIM en la que se socializaron las buenas prácticas entorno al género por parte de los Sectores de Integración Social y Hábitat. Socialización declaratoria de uso de la bicicleta con enfoque de género a cargo del Instituto Distrital de Patrimonio Cultural – IDPC y la presentación de la Conmemoración del día Internacional de la Educación no Sexista (21 de junio).
</t>
  </si>
  <si>
    <t>ELABORÓ</t>
  </si>
  <si>
    <t>Firma:</t>
  </si>
  <si>
    <t>APROBÓ (Según aplique Gerenta de proyecto, Lider técnica y responsable de proceso)</t>
  </si>
  <si>
    <t>REVISÓ OFICINA ASESORA DE PLANEACIÓN</t>
  </si>
  <si>
    <t xml:space="preserve">VoBo. </t>
  </si>
  <si>
    <t>Nombre: SOFÍA SÁNCHEZ VALENCIA</t>
  </si>
  <si>
    <t xml:space="preserve">Nombre: CLARA LÓPEZ </t>
  </si>
  <si>
    <t>Nombre: DIANA MARIA PARRA</t>
  </si>
  <si>
    <t>Nombre:</t>
  </si>
  <si>
    <t>Nombre: SANDRA CATALINA CAMPOS ROMERO</t>
  </si>
  <si>
    <t>Cargo: Profesional Especializada grado 27</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</si>
  <si>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</si>
  <si>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</si>
  <si>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</si>
  <si>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</si>
  <si>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</si>
  <si>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</si>
  <si>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</si>
  <si>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</si>
  <si>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</si>
  <si>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</si>
  <si>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</si>
  <si>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</si>
  <si>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</si>
  <si>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</si>
  <si>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</si>
  <si>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</si>
  <si>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</si>
  <si>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</si>
  <si>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</si>
  <si>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</si>
  <si>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</si>
  <si>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</si>
  <si>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</si>
  <si>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</si>
  <si>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</si>
  <si>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</si>
  <si>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</si>
  <si>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</si>
  <si>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</si>
  <si>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</si>
  <si>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</si>
  <si>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</si>
  <si>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</si>
  <si>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</si>
  <si>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</si>
  <si>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</si>
  <si>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</si>
  <si>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</si>
  <si>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</si>
  <si>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</si>
  <si>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</si>
  <si>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</si>
  <si>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</si>
  <si>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</si>
  <si>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</si>
  <si>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</si>
  <si>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</si>
  <si>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</si>
  <si>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</si>
  <si>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</si>
  <si>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</si>
  <si>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</si>
  <si>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</si>
  <si>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</si>
  <si>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</si>
  <si>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</si>
  <si>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</si>
  <si>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</si>
  <si>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</si>
  <si>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</si>
  <si>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</si>
  <si>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</si>
  <si>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</si>
  <si>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</si>
  <si>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</si>
  <si>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</si>
  <si>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</si>
  <si>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</si>
  <si>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</si>
  <si>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</si>
  <si>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</si>
  <si>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</si>
  <si>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</si>
  <si>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</si>
  <si>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</si>
  <si>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</si>
  <si>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</si>
  <si>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</si>
  <si>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</si>
  <si>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</si>
  <si>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</si>
  <si>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</si>
  <si>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</si>
  <si>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</si>
  <si>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</si>
  <si>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</si>
  <si>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</si>
  <si>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</si>
  <si>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</si>
  <si>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</si>
  <si>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</si>
  <si>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</si>
  <si>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</si>
  <si>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</si>
  <si>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</si>
  <si>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</si>
  <si>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</si>
  <si>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</si>
  <si>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</si>
  <si>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</si>
  <si>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</si>
  <si>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</si>
  <si>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</si>
  <si>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</si>
  <si>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</si>
  <si>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</si>
  <si>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</si>
  <si>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</si>
  <si>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</si>
  <si>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</si>
  <si>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</si>
  <si>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</si>
  <si>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</si>
  <si>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</si>
  <si>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</si>
  <si>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</si>
  <si>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</si>
  <si>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</si>
  <si>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</si>
  <si>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</si>
  <si>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</si>
  <si>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</si>
  <si>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</si>
  <si>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</si>
  <si>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</si>
  <si>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</si>
  <si>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</si>
  <si>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</si>
  <si>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</si>
  <si>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</si>
  <si>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</si>
  <si>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</si>
  <si>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</si>
  <si>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</si>
  <si>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</si>
  <si>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</si>
  <si>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</si>
  <si>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</si>
  <si>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</si>
  <si>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</si>
  <si>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</si>
  <si>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</si>
  <si>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</si>
  <si>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</si>
  <si>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</si>
  <si>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</si>
  <si>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</si>
  <si>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</si>
  <si>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</si>
  <si>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</si>
  <si>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</si>
  <si>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</si>
  <si>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</si>
  <si>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</si>
  <si>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</si>
  <si>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</si>
  <si>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</si>
  <si>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</si>
  <si>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</si>
  <si>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</si>
  <si>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</si>
  <si>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</si>
  <si>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</si>
  <si>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</si>
  <si>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</si>
  <si>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</si>
  <si>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</si>
  <si>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</si>
  <si>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</si>
  <si>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</si>
  <si>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</si>
  <si>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</si>
  <si>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</si>
  <si>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</si>
  <si>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</si>
  <si>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</si>
  <si>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</si>
  <si>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</si>
  <si>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</si>
  <si>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</si>
  <si>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</si>
  <si>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</si>
  <si>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</si>
  <si>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</si>
  <si>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</si>
  <si>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</si>
  <si>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</si>
  <si>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</si>
  <si>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</si>
  <si>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</si>
  <si>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</si>
  <si>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</si>
  <si>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</si>
  <si>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</si>
  <si>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</si>
  <si>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</si>
  <si>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</si>
  <si>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</si>
  <si>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</si>
  <si>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</si>
  <si>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</si>
  <si>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</si>
  <si>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</si>
  <si>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</si>
  <si>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</si>
  <si>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</si>
  <si>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</si>
  <si>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</si>
  <si>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</si>
  <si>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</si>
  <si>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</si>
  <si>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</si>
  <si>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</si>
  <si>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</si>
  <si>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</si>
  <si>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</si>
  <si>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</si>
  <si>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</si>
  <si>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</si>
  <si>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</si>
  <si>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</si>
  <si>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</si>
  <si>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</si>
  <si>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</si>
  <si>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</si>
  <si>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</si>
  <si>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</si>
  <si>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</si>
  <si>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</si>
  <si>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</si>
  <si>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</si>
  <si>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</si>
  <si>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</si>
  <si>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</si>
  <si>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</si>
  <si>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</si>
  <si>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</si>
  <si>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</si>
  <si>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</si>
  <si>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</si>
  <si>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</si>
  <si>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</si>
  <si>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</si>
  <si>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</si>
  <si>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</si>
  <si>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</si>
  <si>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</si>
  <si>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</si>
  <si>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</si>
  <si>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</si>
  <si>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</si>
  <si>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</si>
  <si>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</si>
  <si>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</si>
  <si>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</si>
  <si>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</si>
  <si>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</si>
  <si>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</si>
  <si>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</si>
  <si>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</si>
  <si>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</si>
  <si>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</si>
  <si>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</si>
  <si>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</si>
  <si>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</si>
  <si>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</si>
  <si>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</si>
  <si>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</si>
  <si>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</si>
  <si>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</si>
  <si>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</si>
  <si>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</si>
  <si>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</si>
  <si>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</si>
  <si>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</si>
  <si>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</si>
  <si>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</si>
  <si>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</si>
  <si>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</si>
  <si>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</si>
  <si>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Se logró avanzar en la elaboración y envío de la propuesta de logros de Transversalización de género a los 15 sectores de la Administración Distrital vigencia 2022. Se realizó el acompañamiento técnico para la transversalización del enfoque de género a los 15 sectores de la Administración.  Se finalizó la propuesta de adecuación de ETG y PIOEG 2022 y se envió a los 15 sectores. Se elaboró el documento técnico de la estrategia de transversalización, su respectivo lineamiento y la hoja de ruta para la implementación de la ETG. Se envió el   primer reporte de implementación del TPIEG a SDH y SDP, se remitió el documento final de categorías y subcategorías del TPIEG y el documento de codificación a la SDH y SDP. Proyección de criterios de elegibilidad de las 25 entidades que participara en la primera fase del SIGD. Definición de listado de entidades a participar del pilotaje del SIGD. Se acompaña el proceso de concertación acciones PIOEG y ETG 2022 de los 15 sectores. Se realizó el taller magistral del TPIEG, asistieron 358 personas de las Alcaldías locales, sectores y empresas del Distrito, Se entrega el informe ejecutivo del primer reporte de implementación del TPIEG vigencia 2021.Se realizó el lanzamiento del SIGD en el marco de la Comisión Intersectorial de Mujeres el 27/05/22.Se realizaron procesos de socialización del SIGD al Comité Primario de la Dirección de Enfoque Diferencial, el área de comunicaciones de la Alcaldía, a la Secretaría General, la SDMujer. Se realizaron mesas de trabajo con ONU Mujeres y la consultora con el fin de hacer seguimiento al proceso de construcción del diseño metodológico de los diagnósticos institucionales.</t>
  </si>
  <si>
    <t>INT- SAL salud mental CODFA SEG: Ficha metod Casa Libertad HAC: Doc Téc caracterización mujeres loteras HAB: Conc téc Instrumento socio- ocupacional de la SDDE ED: Conc téc Comité Dtal de Convivencia Escolar INT SOC: bullets “El Plan para las Flias de Bogotá HAB: Conc Téc PP de Ruralidad. Conc Téc Politica Pública de Servicios Públicos mujeres rurales. SAL: comité Intersectorial Dtal de salud. Bullets salud mental y saludSyR. Plan de acción comité de lactancia y comité intersectorial de salud. MUJ: Ficha sensib ETG CCM. GOB: Ficha Goles en Paz 2.0 MOV: ficha IDU Ecoconducción. Bullet Sistema de Bicicletas Compartidas. GOB: ficha Masculinidades goles en paz 2.0. EDU: Comité Técn SED - SDMujer Convenio 914 Estrategia de Edu Flexible. Bullet Comité Dtal Convivencia Escolar. Mesa Interinstitucional Coleg Técnico Menorah. DEE: Con Téc publicaciones del IDT. AMB: módulo virtual mujeres y ambiente MUJ: socialización de la ETG al DNP. GEP: sensib Sec. Gral lenguaje incluyente y no sexista, ruta en acoso sexual y laboral al DNP presentación ETG MIPG. HAB: Ruta de Formación y Empleabilidad. Bullet Mujeres Recicladoras UAESP, DED y SIDICU. Taller de Transversalización de Género PREVEC – UAESP. PLA: taller enfoque de género en el marco de la resolución 2210 de 2021 IDRD. EDU: Sens educación no sexista IED Inst Téc Internacional. HAC: Doc téc capacitación fiscal. SEG: Encuesta Casa Libertad. Con téc Protocolo Comisión Dtal de futbol.</t>
  </si>
  <si>
    <t xml:space="preserve">Realización de la evaluación de las propuestas presentadas de la firma que ejecutará el sello en los sectores.  Se trabajó en la propuesta de criterios de elegibilidad de las 25 entidades para dar cuenta del inicio del diagnóstico de la primera fase del sello.  Contacto inicial con la consultora encargada de la puesta en marcha y pedagogía del SIGD, socialización de la estrategia de transversalización de la SDMujer y retroalimentación del plan de trabajo preliminar diseñado por la firma. Definición de listado de entidades a participar del pilotaje del SIGD, documento sobre articulación de módulos del SIGD con la ETGD, como insumo para la consultora, elaboración de bullets como parte de los preparativos del lanzamiento del SIGD. Se elaboró y envío a la consultora concepto técnico sobre el Producto 1. Informe metodológico – SIGD y anexos, con recomendaciones técnicas a tener en cuenta para garantizar la calidad y la transversalización de género en el proceso de implementación de instrumentos diagnósticos. Se generó revisión del III Informe Bimensual en el marco de la supervisión del Convenio 819-2021. Se realizó el lanzamiento del SIGD en el marco de la Comisión Intersectorial de Mujeres el 27/05/22. Se realizaron procesos de socialización del SIGD al Comité Primario de la Dirección de Enfoque Diferencial, el área de comunicaciones de la Alcaldía Mayor, a la Secretaría General, la SDMujer. Se realizaron mesas de trabajo con ONU Mujeres y la consultora con el fin de hacer seguimiento al proceso de construcción del diseño metodológico de los diagnósticos institucionales.
</t>
  </si>
  <si>
    <t>Se realizó actualización del documento Balance de la implementación de la PPMyEG: PIOEG - 2021 a remitirse al CDPS y al Concejo de Bogotá. Se realizó revisión, análisis y consolidación del reporte de logros de transversalización de género 2021, así como la proyección del informe final. Se realizó consolidación de las matrices de plan acción 2021 de la PPMyEG y PPASP conforme a los reportes oficiales recibidos por los sectores. Se realizó retroalimentación a los reportes oficiales de cierre recibidos de los planes de acción 2021 de la PPASP y PPMyEG, Se remitieron 13 oficios de aclaración de reporte vigencia 2021 y se realizó actualización de la matriz de consolidación conforme a la información recibida.
Se realizó asistencia técnica al equipo de referentas de género frente a la retroalimentación del PIOEG y ETG - 2021. Se realizó acompañamiento técnico a las mesas de implementación de la PPMyEG y PPASP incorporando en la agenda recomendaciones generales asociadas a la cualificación de los reportes de los planes de acción.
Se acompañó técnicamente la revisión de la concertación de los logros de transversalización de género 2022 y el seguimiento a corte de junio del 2022. Se realizó asistencia técnica de la propuesta de concertación y ajuste de las versiones oficiales de la matriz de PIOEG y ETG realizadas por las profesionales de transversalización de género. En el seguimiento de los planes de acción de la PPMyEG y PPASP se realizaron retroalimentaciones a los reportes oficiales del primer trimestre y ajuste de matrices de solicitud de reporte del segundo trimestre.
Se socializó en la UTA el avance de las políticas públicas que lidera la Sdmujer correspondiente al seguimiento de los años 2020 y 2021 y se elaboraron dos fichas ciudadanas asociadas a las políticas que lidera la SDMujer.</t>
  </si>
  <si>
    <t>Se realizó retroalimentación al reporte oficial de plan de acción de la PPMyEG de todos los sectores responsables de su implementación. Se realizó actualización del documento Balance de la implementación de la PPMyEG: PIOEG con corte a diciembre de 2021 a remitirse al CDPS y al Concejo de Bogotá. Se realizó revisión, análisis y consolidación del reporte de logros de transversalización de género a corte del 31 de dic 2021, así como informe final vigencia 2021, se acompañó técnicamente la concertación de los logros de transversalización de género 2022 y el seguimiento a corte de mayo.
Se retroalimentó el reporte de plan de acción IV Trimestre 2021 de la PPMyEG, se actualizaron las matrices de consolidación del plan de acción y se realizó informe de la política. Se remitieron 10 oficios de aclaración de reporte vigencia 2021 y se realizó actualización de la matriz de consolidación conforme a la información recibida.
Se realizó acompañamiento técnico a las mesas de implementación de la PPMyEG incorporando en la agenda recomendaciones generales asociadas a la cualificación de los reportes de los planes de acción. En el seguimiento del plan de acción de la PPMyEG se realizaron retroalimentaciones a los reportes oficiales del primer trimestre y ajuste de matrices de solicitud de reporte del segundo trimestre.
Se socializó en la UTA el avance de las políticas públicas que lidera la Sdmujer correspondiente al seguimiento de los años 2020 y 2021 y se elaboró una ficha ciudadana asociadas a la PPMyEG
Se realizó seguimiento al Plan de Acción del Programa Ciudades Seguras para las Mujeres cierre 2021 y primer trimestre 2022.</t>
  </si>
  <si>
    <r>
      <rPr>
        <b/>
        <sz val="11"/>
        <rFont val="Times New Roman"/>
        <family val="1"/>
      </rPr>
      <t>Sensibilización CCM: 7D:</t>
    </r>
    <r>
      <rPr>
        <sz val="11"/>
        <rFont val="Times New Roman"/>
        <family val="1"/>
      </rPr>
      <t xml:space="preserve"> Concertación proceso con equipo Subsecretaría; insumos material informativo para sensibilización al CCM; propuesta fortalecimiento y avances metodologías 7 derechos.
</t>
    </r>
    <r>
      <rPr>
        <b/>
        <sz val="11"/>
        <rFont val="Times New Roman"/>
        <family val="1"/>
      </rPr>
      <t>Sensibilización talento humano SDMujer:</t>
    </r>
    <r>
      <rPr>
        <sz val="11"/>
        <rFont val="Times New Roman"/>
        <family val="1"/>
      </rPr>
      <t xml:space="preserve"> 7D: Concertación cronograma y temáticas con Dir. Talento Humano. Insumos piezas gráficas convocatoria. 3 sensibilizaciones sobre derecho a la cultura (07.04), comunicación no sexista (06.05), trabajo cuidado (09.06). Salud: Sensibilización IVE y barreras aborto a equipos psicosociales y primera atención línea púrpura. Socialización Sentencia C055/2022 a equipo psicólogas CIOM y equipos línea púrpura. Trabajo: Sensibilización enfoque género y derecho al trabajo a equipo empleo y emprendimiento.
</t>
    </r>
    <r>
      <rPr>
        <b/>
        <sz val="11"/>
        <rFont val="Times New Roman"/>
        <family val="1"/>
      </rPr>
      <t>Sensibilización ciudadanía: 7D:</t>
    </r>
    <r>
      <rPr>
        <sz val="11"/>
        <rFont val="Times New Roman"/>
        <family val="1"/>
      </rPr>
      <t xml:space="preserve"> Ajustes metodologías para sensibilización a ciudadanía. Insumos piezas convocatoria y articulación Oficina Comunicaciones. 3 sensibilizaciones sobre derechos articulación CIOM Santa Fe: cultura, salud y trabajo. Salud: Insumos piezas comunicativas despenalización aborto. Cultura: Sensibilización enfoque género y diferencial a Policía Nacional; comunicación no sexista a CLIP Kennedy. Educación: Sensibilización derecho educación y acciones afirmativas a ICFES. Bullets e insumos evento ODS 5 – Fund. Univ. Ciencias Salud. Paz: Implementación módulo participación política mujeres en 4 grupos del 3º curso paz y reconciliación; socialización propuesta Pruebas Saber con mujeres en reincorporación; ajustes proceso memorias y trayectorias políticas lideresas. Hábitat: Socialización POT al CCM. Salud- Cultura: Sensibilización U.Nal: PPMyEG, derechos sexuales, comunicación no sexista y vida libre violencias. Salud-Educación: Sensibilización estudiantes medicina U.Corpas: PPMyEG e inducción curso virtual eliminación violencias.
</t>
    </r>
    <r>
      <rPr>
        <b/>
        <sz val="11"/>
        <rFont val="Times New Roman"/>
        <family val="1"/>
      </rPr>
      <t>Sensibilización privados:</t>
    </r>
    <r>
      <rPr>
        <sz val="11"/>
        <rFont val="Times New Roman"/>
        <family val="1"/>
      </rPr>
      <t xml:space="preserve"> 4 sensibilizaciones Alianza Francesa (género, discriminación laboral, masculinidades, cuidado). 1 sensibilización enfoque género Inst.Nal. Meteorología.</t>
    </r>
  </si>
  <si>
    <t>De enero a junio se realizaron 20 jornadas de socialización de la PPMyEG con las candidatas al proceso eleccionario del CCM y funcionarios y funcionarias de 6 sectores y entidades de la administracion Distrital, igualmente se desarrollaron 74 mesas de trabajo para el acompañamiento técnico a la implementación de la PPASP y 39 mesas para la implementación de la PPMyEG con sectores responsables de productos. Se desarrollaron 10 mesas de trabajo con sectores que solicitaron ajustes a productos de la PPASP y se logró la actualización del plan de acción de la PPASP con la Publicación oficial en el sitio web de la Secretaría de Planeación. De otro lado, se realizaron 2 documentos de revisión para Pre-CONPES DC de las Políticas de Lucha Contra la Trata de Personas y Gestion Integral del Hábitat; y se brindó acompañamiento a la formulación de productos en 11 políticas públicas distritales. Se dio respuesta a 17 solicitudes de seguimiento de políticas públicas distritales en las que la entidad tiene responsabilidad.</t>
  </si>
  <si>
    <t>De enero a junio de 2022 se realizaron 20 jornadas de socialización la PPMyEG: 2 jornadas con candidatas al proceso eleccionario del Consejo Consultivo de Mujeres, 4 jornadas en el marco de las sesiones de inducción y reinducción de la Secretaría Distrital de Integración Social, 1 con Departamento Administrativo del Servicio Civil, 4 con dependencias internas de la Secretaría Distrital de la Mujer, 1 en COLMYG de Ciudad Bolívar,1 con Sector Desarrollo Económico, 1 con Secretaría Distrital del Hábitat, 1 con Concejo de Bogotá, 1 en COLMYG de Santa fe, 1 con Caja de Vivienda Popular, 1 en COLMYG de Suba, 1 con el Consejo Consultivo de Mujeres, 1 con entidades del COLMYG de Usme. Se desarrollaron 39 mesas técnicas de implementación de la PPMYEG con los siguientes sectores: 2 con Salud, Desarrollo Económico, 2 con Movilidad, educación, Gestión Pública, Gestión Jurídica, 2 con Gobierno, 2 Hacienda, 2 Planeación, Ambiente, 3 con Hábitat, Seguridad, 2 Integración Social, Cultura, 4 con el sector Mujeres, 1 Alta Consejería para las Víctimas, la Paz y la Reconciliación, 1 Secretaría Distrital de Gobierno, 1 con IDIPRON, 2 con IPES, 2 con Secretaría Distrital de Desarrollo Económico, 2 con el Instituto Distrital de Turismo, 2 con Secretaría Jurídica Distrital, 1 con DASC y 1 con IDRD. Se elaboró 1 concepto técnico para incorporación de los enfoques de derechos de las mujeres, de género y diferencial en los productos 5.1.1 y 5.1.2 de la PPMyEG, responsabilidad del Instituto Distrital de Turismo.</t>
  </si>
  <si>
    <t>De enero a junio de 2022 se realizaron 74 mesas de trabajo con los 14 sectores responsables de productos del plan de acción de la PPASP como parte del proceso de acompañamiento a la implementación. Se realizaron 29 jornadas de socialización de la PPASP: 9 con el personal de la MEBOG, 2 con Mesa Zesai, 10 con Personas que Realizan Actividades Sexuales Pagadas, 1 con Alcaldía Local de Chapinero, 3 con sector mujeres, 2 en Casa de Todas, 1 con sector Gestión Pública y 1 con Subred Suroccidente; en el mes de febrero se desarrollaron 10 mesas de trabajo con sectores que solicitaron ajustes en la PPASP, para la incorporación de las observaciones realizadas por el comité técnico del CONPES DC; y en el mes de marzo se radicó ante Secretaría Distrital de Planeación la última versión de los documentos solicitados para la actualización del Plan de Acción de esta Política y en el mes de abril se tuvo la aprobación de la actualización del Documento CONPES DC N°11 y la matriz de plan de acción con la publicación en el sitio web de la Secretaría Distrital de Planeación</t>
  </si>
  <si>
    <t>De enero a junio se emitieron 9 conceptos técnicos y/o recomendaciones para las siguientes Políticas Públicas: Salud Mental, Ruralidad, Servicios Públicos, Educativa, Turismo, 2 Lectura, Escritura y Oralidad, Lucha contra la trata de personas y Seguridad, Convivencia y Justicia; se realizaron  17 reportes de seguimiento de políticas públicas distritales de: 2 de Adultez, 2 de Familias, 2 Fenómeno de Habitabilidad en Calle, 2 de Transparencia Integridad y no Tolerancia con la Corrupción, 2 de Servicio a la Ciudadanía, 2 de Juventud, 1 Política Pública LGBTI, 2 de Economía Cultural y 1 de Ruralidad;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Cualitativo de la Política Pública de Fenómeno de Habitabilidad en Calle. Para marzo se dio respuesta a la solicitud de ajustes para la matriz de plan de acción de las Políticas Públicas de Envejecimiento y Vejez y de Fenómeno de Habitabilidad en Calle, se realizó el resumen para Pre-CONPES DC de las Políticas Públicas de Gestión Integral del Hábitat y de Lucha Contra la Trata de Personas;  Se brindó acompañamiento a la formulación de productos para las Política Públicas de: Acción comunal, Discapacidad, Lectura, escritura y oralidad;  Deporte, recreación, actividad física y escenarios, el Programa de Agricultura Urbana y Periurbana, Movilidad motorizada, Niños, Niñas y Adolescentes, Servicios Públicos, Paz, Cambio Climático. Se consolidó concepto de inclusión de enfoque de género en 1 activad con mujeres rurales para la Política Pública de Servicios Públicos. Se realizó la solicitud ajustes la Política Pública de Transparencia y no Tolerancia contra la Corrupción y se diligenció el formato de información para diagnóstico de las Políticas Públicas Étnicas</t>
  </si>
  <si>
    <t>No se presentan avances en el período, ya que esta actividad está programadas para iniciar en el mes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</si>
</sst>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665">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0" fontId="8" fillId="19" borderId="1" xfId="22" applyFont="1" applyFill="1" applyBorder="1" applyAlignment="1">
      <alignment horizontal="left" vertical="center" wrapText="1"/>
    </xf>
    <xf numFmtId="9" fontId="7" fillId="19" borderId="1" xfId="28" applyFont="1" applyFill="1" applyBorder="1" applyAlignment="1" applyProtection="1">
      <alignment horizontal="center" vertical="center" wrapText="1"/>
      <protection locked="0"/>
    </xf>
    <xf numFmtId="0" fontId="8" fillId="19" borderId="4" xfId="22" applyFont="1" applyFill="1" applyBorder="1" applyAlignment="1">
      <alignment horizontal="left"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9" fontId="7" fillId="0" borderId="1" xfId="28" applyFont="1" applyBorder="1" applyAlignment="1">
      <alignment vertical="center"/>
    </xf>
    <xf numFmtId="0" fontId="7" fillId="0" borderId="0" xfId="0" applyFont="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8" fillId="9" borderId="19" xfId="28" applyNumberFormat="1" applyFont="1" applyFill="1" applyBorder="1" applyAlignment="1" applyProtection="1">
      <alignment vertical="center" wrapText="1"/>
    </xf>
    <xf numFmtId="0" fontId="8" fillId="9" borderId="19" xfId="28" applyNumberFormat="1" applyFont="1" applyFill="1" applyBorder="1" applyAlignment="1" applyProtection="1">
      <alignment horizontal="center"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9" fontId="32" fillId="0" borderId="1" xfId="0" applyNumberFormat="1" applyFont="1" applyBorder="1" applyAlignment="1">
      <alignment vertical="center"/>
    </xf>
    <xf numFmtId="9" fontId="32" fillId="0" borderId="1" xfId="28" applyFont="1" applyBorder="1" applyAlignment="1">
      <alignment horizontal="left" vertical="top" wrapText="1"/>
    </xf>
    <xf numFmtId="0" fontId="7" fillId="9" borderId="19" xfId="28" applyNumberFormat="1" applyFont="1" applyFill="1" applyBorder="1" applyAlignment="1" applyProtection="1">
      <alignment horizontal="center" vertical="center" wrapText="1"/>
    </xf>
    <xf numFmtId="173" fontId="0" fillId="0" borderId="1" xfId="0" applyNumberFormat="1" applyBorder="1" applyAlignment="1">
      <alignment vertical="center"/>
    </xf>
    <xf numFmtId="0" fontId="7" fillId="0" borderId="5" xfId="0" applyFont="1" applyBorder="1" applyAlignment="1">
      <alignment vertical="center" wrapText="1"/>
    </xf>
    <xf numFmtId="0" fontId="38" fillId="0" borderId="5" xfId="0" applyFont="1" applyBorder="1" applyAlignment="1">
      <alignment vertical="center"/>
    </xf>
    <xf numFmtId="0" fontId="35" fillId="0" borderId="5" xfId="0" applyFont="1" applyBorder="1" applyAlignment="1">
      <alignment vertical="center" wrapText="1"/>
    </xf>
    <xf numFmtId="9" fontId="35" fillId="0" borderId="5" xfId="0" applyNumberFormat="1" applyFont="1" applyBorder="1" applyAlignment="1">
      <alignment vertical="center" wrapText="1"/>
    </xf>
    <xf numFmtId="9" fontId="35" fillId="9" borderId="19" xfId="30" applyFont="1" applyFill="1" applyBorder="1" applyAlignment="1">
      <alignment horizontal="center" vertical="center" wrapText="1"/>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7" fillId="0" borderId="56" xfId="22" applyNumberFormat="1" applyFont="1" applyBorder="1" applyAlignment="1">
      <alignment horizontal="left" vertical="top" wrapText="1"/>
    </xf>
    <xf numFmtId="9" fontId="33" fillId="0" borderId="27" xfId="22" applyNumberFormat="1" applyFont="1" applyBorder="1" applyAlignment="1">
      <alignment horizontal="left" vertical="top" wrapText="1"/>
    </xf>
    <xf numFmtId="9" fontId="33" fillId="0" borderId="62" xfId="22" applyNumberFormat="1" applyFont="1" applyBorder="1" applyAlignment="1">
      <alignment horizontal="left" vertical="top" wrapText="1"/>
    </xf>
    <xf numFmtId="9" fontId="33" fillId="0" borderId="60" xfId="22" applyNumberFormat="1" applyFont="1" applyBorder="1" applyAlignment="1">
      <alignment horizontal="left" vertical="top" wrapText="1"/>
    </xf>
    <xf numFmtId="9" fontId="33" fillId="0" borderId="15" xfId="22" applyNumberFormat="1" applyFont="1" applyBorder="1" applyAlignment="1">
      <alignment horizontal="left" vertical="top" wrapText="1"/>
    </xf>
    <xf numFmtId="9" fontId="33" fillId="0" borderId="16" xfId="22" applyNumberFormat="1" applyFont="1" applyBorder="1" applyAlignment="1">
      <alignment horizontal="left" vertical="top" wrapText="1"/>
    </xf>
    <xf numFmtId="9" fontId="7" fillId="0" borderId="56" xfId="22" applyNumberFormat="1" applyFont="1" applyBorder="1" applyAlignment="1">
      <alignment vertical="top" wrapText="1"/>
    </xf>
    <xf numFmtId="9" fontId="7" fillId="0" borderId="27" xfId="22" applyNumberFormat="1" applyFont="1" applyBorder="1" applyAlignment="1">
      <alignment vertical="top" wrapText="1"/>
    </xf>
    <xf numFmtId="9" fontId="7" fillId="0" borderId="62" xfId="22" applyNumberFormat="1" applyFont="1" applyBorder="1" applyAlignment="1">
      <alignment vertical="top" wrapText="1"/>
    </xf>
    <xf numFmtId="9" fontId="7" fillId="0" borderId="34" xfId="22" applyNumberFormat="1" applyFont="1" applyBorder="1" applyAlignment="1">
      <alignment vertical="top" wrapText="1"/>
    </xf>
    <xf numFmtId="9" fontId="7" fillId="0" borderId="0" xfId="22" applyNumberFormat="1" applyFont="1" applyAlignment="1">
      <alignment vertical="top" wrapText="1"/>
    </xf>
    <xf numFmtId="9" fontId="7" fillId="0" borderId="14" xfId="22" applyNumberFormat="1" applyFont="1" applyBorder="1" applyAlignment="1">
      <alignment vertical="top" wrapText="1"/>
    </xf>
    <xf numFmtId="2" fontId="7" fillId="0" borderId="18" xfId="22" applyNumberFormat="1" applyFont="1" applyBorder="1" applyAlignment="1">
      <alignment horizontal="left" vertical="center" wrapText="1"/>
    </xf>
    <xf numFmtId="9" fontId="7" fillId="0" borderId="20" xfId="22" applyNumberFormat="1" applyFont="1" applyBorder="1" applyAlignment="1">
      <alignment vertical="top" wrapText="1"/>
    </xf>
    <xf numFmtId="9" fontId="7" fillId="0" borderId="3" xfId="22" applyNumberFormat="1" applyFont="1" applyBorder="1" applyAlignment="1">
      <alignment vertical="top" wrapText="1"/>
    </xf>
    <xf numFmtId="9" fontId="7" fillId="0" borderId="7" xfId="22" applyNumberFormat="1" applyFont="1" applyBorder="1" applyAlignment="1">
      <alignment vertical="top" wrapText="1"/>
    </xf>
    <xf numFmtId="2" fontId="7" fillId="0" borderId="65" xfId="22" applyNumberFormat="1" applyFont="1" applyBorder="1" applyAlignment="1">
      <alignment horizontal="left" vertical="center" wrapText="1"/>
    </xf>
    <xf numFmtId="2" fontId="7" fillId="0" borderId="10" xfId="22" applyNumberFormat="1" applyFont="1" applyBorder="1" applyAlignment="1">
      <alignment horizontal="left" vertical="center" wrapText="1"/>
    </xf>
    <xf numFmtId="2" fontId="7" fillId="0" borderId="4" xfId="22" applyNumberFormat="1" applyFont="1" applyBorder="1" applyAlignment="1">
      <alignment horizontal="left" vertical="center" wrapText="1"/>
    </xf>
    <xf numFmtId="2" fontId="7" fillId="19" borderId="10" xfId="22" applyNumberFormat="1" applyFont="1" applyFill="1" applyBorder="1" applyAlignment="1">
      <alignment horizontal="center" vertical="center" wrapText="1"/>
    </xf>
    <xf numFmtId="2" fontId="7" fillId="19" borderId="4" xfId="22" applyNumberFormat="1"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43"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22"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9" fontId="35" fillId="0" borderId="56" xfId="30" applyFont="1" applyBorder="1" applyAlignment="1">
      <alignment vertical="center" wrapText="1"/>
    </xf>
    <xf numFmtId="9" fontId="35" fillId="0" borderId="27" xfId="30" applyFont="1" applyBorder="1" applyAlignment="1">
      <alignment vertical="center" wrapText="1"/>
    </xf>
    <xf numFmtId="9" fontId="35" fillId="0" borderId="28" xfId="30" applyFont="1" applyBorder="1" applyAlignment="1">
      <alignment vertical="center" wrapText="1"/>
    </xf>
    <xf numFmtId="9" fontId="35" fillId="0" borderId="60" xfId="30" applyFont="1" applyBorder="1" applyAlignment="1">
      <alignment vertical="center" wrapText="1"/>
    </xf>
    <xf numFmtId="9" fontId="35" fillId="0" borderId="15" xfId="30" applyFont="1" applyBorder="1" applyAlignment="1">
      <alignment vertical="center" wrapText="1"/>
    </xf>
    <xf numFmtId="9" fontId="35" fillId="0" borderId="61" xfId="30" applyFont="1" applyBorder="1" applyAlignment="1">
      <alignment vertical="center" wrapText="1"/>
    </xf>
    <xf numFmtId="9" fontId="35" fillId="0" borderId="56" xfId="30" applyFont="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60"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20" borderId="1" xfId="22" applyFont="1" applyFill="1" applyBorder="1" applyAlignment="1">
      <alignment horizontal="center" vertical="center" wrapText="1"/>
    </xf>
    <xf numFmtId="0" fontId="7"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40" xfId="22" applyFont="1" applyFill="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9" xfId="22" applyFont="1" applyFill="1" applyBorder="1" applyAlignment="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9" fontId="7"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20" xfId="22" applyNumberFormat="1" applyFont="1" applyBorder="1" applyAlignment="1">
      <alignment horizontal="left" vertical="center" wrapText="1"/>
    </xf>
    <xf numFmtId="9" fontId="33" fillId="0" borderId="3" xfId="22" applyNumberFormat="1" applyFont="1" applyBorder="1" applyAlignment="1">
      <alignment horizontal="left" vertical="center" wrapText="1"/>
    </xf>
    <xf numFmtId="9" fontId="33" fillId="0" borderId="7" xfId="22" applyNumberFormat="1" applyFont="1" applyBorder="1" applyAlignment="1">
      <alignment horizontal="left"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5"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20" xfId="22" applyNumberFormat="1" applyFont="1" applyBorder="1" applyAlignment="1">
      <alignment horizontal="left" vertical="center" wrapText="1"/>
    </xf>
    <xf numFmtId="9" fontId="35" fillId="0" borderId="3" xfId="22" applyNumberFormat="1" applyFont="1" applyBorder="1" applyAlignment="1">
      <alignment horizontal="left" vertical="center" wrapText="1"/>
    </xf>
    <xf numFmtId="9" fontId="35" fillId="0" borderId="7" xfId="22" applyNumberFormat="1" applyFont="1" applyBorder="1" applyAlignment="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9" fontId="35" fillId="0" borderId="34" xfId="22" applyNumberFormat="1" applyFont="1" applyBorder="1" applyAlignment="1">
      <alignment horizontal="left" vertical="center" wrapText="1"/>
    </xf>
    <xf numFmtId="9" fontId="35" fillId="0" borderId="0" xfId="22" applyNumberFormat="1" applyFont="1" applyAlignment="1">
      <alignment horizontal="left" vertical="center" wrapText="1"/>
    </xf>
    <xf numFmtId="9" fontId="35" fillId="0" borderId="14" xfId="22" applyNumberFormat="1" applyFont="1" applyBorder="1" applyAlignment="1">
      <alignment horizontal="left" vertical="center" wrapText="1"/>
    </xf>
    <xf numFmtId="9" fontId="35" fillId="0" borderId="28" xfId="22" applyNumberFormat="1" applyFont="1" applyBorder="1" applyAlignment="1">
      <alignment horizontal="left" vertical="center" wrapText="1"/>
    </xf>
    <xf numFmtId="9" fontId="35" fillId="0" borderId="36" xfId="22" applyNumberFormat="1" applyFont="1" applyBorder="1" applyAlignment="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30" xfId="22" applyNumberFormat="1" applyFont="1" applyBorder="1" applyAlignment="1">
      <alignment vertical="center" wrapText="1"/>
    </xf>
    <xf numFmtId="2" fontId="7" fillId="0" borderId="8" xfId="22" applyNumberFormat="1"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41" fillId="0" borderId="56" xfId="0" applyFont="1" applyBorder="1" applyAlignment="1">
      <alignment vertical="center" wrapText="1"/>
    </xf>
    <xf numFmtId="0" fontId="41" fillId="0" borderId="27" xfId="0" applyFont="1" applyBorder="1" applyAlignment="1">
      <alignment vertical="center" wrapText="1"/>
    </xf>
    <xf numFmtId="0" fontId="41" fillId="0" borderId="82" xfId="0" applyFont="1" applyBorder="1" applyAlignment="1">
      <alignment vertical="center" wrapText="1"/>
    </xf>
    <xf numFmtId="0" fontId="41" fillId="0" borderId="34" xfId="0" applyFont="1" applyBorder="1" applyAlignment="1">
      <alignment vertical="center" wrapText="1"/>
    </xf>
    <xf numFmtId="0" fontId="41" fillId="0" borderId="0" xfId="0" applyFont="1" applyAlignment="1">
      <alignment vertical="center" wrapText="1"/>
    </xf>
    <xf numFmtId="0" fontId="41" fillId="0" borderId="83" xfId="0" applyFont="1" applyBorder="1" applyAlignment="1">
      <alignment vertical="center" wrapText="1"/>
    </xf>
    <xf numFmtId="0" fontId="41" fillId="0" borderId="56" xfId="0" applyFont="1" applyBorder="1" applyAlignment="1">
      <alignment wrapText="1"/>
    </xf>
    <xf numFmtId="0" fontId="41" fillId="0" borderId="27" xfId="0" applyFont="1" applyBorder="1" applyAlignment="1">
      <alignment wrapText="1"/>
    </xf>
    <xf numFmtId="0" fontId="41" fillId="0" borderId="78" xfId="0" applyFont="1" applyBorder="1" applyAlignment="1">
      <alignment wrapText="1"/>
    </xf>
    <xf numFmtId="0" fontId="41" fillId="0" borderId="79" xfId="0" applyFont="1" applyBorder="1" applyAlignment="1">
      <alignment wrapText="1"/>
    </xf>
    <xf numFmtId="0" fontId="41" fillId="0" borderId="80" xfId="0" applyFont="1" applyBorder="1" applyAlignment="1">
      <alignment wrapText="1"/>
    </xf>
    <xf numFmtId="0" fontId="41" fillId="0" borderId="81" xfId="0" applyFont="1" applyBorder="1" applyAlignment="1">
      <alignment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62"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0" fontId="8" fillId="0" borderId="56" xfId="0" applyFont="1" applyBorder="1" applyAlignment="1">
      <alignment vertical="center" wrapText="1"/>
    </xf>
    <xf numFmtId="0" fontId="8" fillId="0" borderId="27" xfId="0" applyFont="1" applyBorder="1" applyAlignment="1">
      <alignment vertical="center" wrapText="1"/>
    </xf>
    <xf numFmtId="0" fontId="8" fillId="0" borderId="82" xfId="0" applyFont="1" applyBorder="1" applyAlignment="1">
      <alignment vertical="center" wrapText="1"/>
    </xf>
    <xf numFmtId="0" fontId="8" fillId="0" borderId="79"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8" fillId="20" borderId="44"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2" xfId="22" applyFont="1" applyBorder="1" applyAlignment="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0" fontId="8" fillId="19" borderId="0" xfId="22" applyFont="1" applyFill="1" applyAlignment="1">
      <alignment horizontal="center"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11" xfId="22" applyFont="1" applyFill="1" applyBorder="1" applyAlignment="1">
      <alignment horizontal="center" vertical="center" wrapText="1"/>
    </xf>
    <xf numFmtId="0" fontId="8" fillId="19" borderId="2" xfId="22" applyFont="1" applyFill="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2" fontId="7" fillId="0" borderId="18" xfId="22" applyNumberFormat="1" applyFont="1" applyBorder="1" applyAlignment="1">
      <alignment horizontal="center" vertical="center" wrapText="1"/>
    </xf>
    <xf numFmtId="2" fontId="7" fillId="0" borderId="30" xfId="22" applyNumberFormat="1" applyFont="1" applyBorder="1" applyAlignment="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9" fontId="33" fillId="0" borderId="34" xfId="22" applyNumberFormat="1" applyFont="1" applyBorder="1" applyAlignment="1">
      <alignment horizontal="left" vertical="top" wrapText="1"/>
    </xf>
    <xf numFmtId="9" fontId="33" fillId="0" borderId="0" xfId="22" applyNumberFormat="1" applyFont="1" applyAlignment="1">
      <alignment horizontal="left" vertical="top" wrapText="1"/>
    </xf>
    <xf numFmtId="9" fontId="33" fillId="0" borderId="14" xfId="22" applyNumberFormat="1" applyFont="1" applyBorder="1" applyAlignment="1">
      <alignment horizontal="left" vertical="top"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2"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33" xfId="0" applyFont="1" applyFill="1" applyBorder="1" applyAlignment="1">
      <alignment horizontal="center" vertical="center" wrapText="1"/>
    </xf>
    <xf numFmtId="0" fontId="36" fillId="9" borderId="1" xfId="0" applyFont="1" applyFill="1" applyBorder="1" applyAlignment="1">
      <alignment horizontal="center" vertical="center"/>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xf numFmtId="9" fontId="35" fillId="0" borderId="56" xfId="30" applyFont="1" applyFill="1" applyBorder="1" applyAlignment="1" applyProtection="1">
      <alignment horizontal="left" vertical="center" wrapText="1"/>
    </xf>
    <xf numFmtId="9" fontId="35" fillId="0" borderId="27" xfId="30" applyFont="1" applyFill="1" applyBorder="1" applyAlignment="1" applyProtection="1">
      <alignment horizontal="left" vertical="center" wrapText="1"/>
    </xf>
    <xf numFmtId="9" fontId="35" fillId="0" borderId="28" xfId="30" applyFont="1" applyFill="1" applyBorder="1" applyAlignment="1" applyProtection="1">
      <alignment horizontal="left" vertical="center" wrapText="1"/>
    </xf>
    <xf numFmtId="9" fontId="35" fillId="0" borderId="60" xfId="30" applyFont="1" applyFill="1" applyBorder="1" applyAlignment="1" applyProtection="1">
      <alignment horizontal="left" vertical="center" wrapText="1"/>
    </xf>
    <xf numFmtId="9" fontId="35" fillId="0" borderId="15" xfId="30" applyFont="1" applyFill="1" applyBorder="1" applyAlignment="1" applyProtection="1">
      <alignment horizontal="left" vertical="center" wrapText="1"/>
    </xf>
    <xf numFmtId="9" fontId="35" fillId="0" borderId="61" xfId="30" applyFont="1" applyFill="1" applyBorder="1" applyAlignment="1" applyProtection="1">
      <alignment horizontal="left" vertical="center" wrapText="1"/>
    </xf>
    <xf numFmtId="0" fontId="7" fillId="0" borderId="56" xfId="0" applyFont="1" applyBorder="1" applyAlignment="1">
      <alignment vertical="center" wrapText="1"/>
    </xf>
    <xf numFmtId="0" fontId="7" fillId="0" borderId="27" xfId="0" applyFont="1" applyBorder="1" applyAlignment="1">
      <alignment vertical="center" wrapText="1"/>
    </xf>
    <xf numFmtId="0" fontId="7" fillId="0" borderId="82" xfId="0" applyFont="1" applyBorder="1" applyAlignment="1">
      <alignment vertical="center" wrapText="1"/>
    </xf>
    <xf numFmtId="0" fontId="7" fillId="0" borderId="34" xfId="0" applyFont="1" applyBorder="1" applyAlignment="1">
      <alignment vertical="center" wrapText="1"/>
    </xf>
    <xf numFmtId="0" fontId="7" fillId="0" borderId="0" xfId="0" applyFont="1" applyAlignment="1">
      <alignment vertical="center" wrapText="1"/>
    </xf>
    <xf numFmtId="0" fontId="7" fillId="0" borderId="83" xfId="0" applyFont="1" applyBorder="1" applyAlignment="1">
      <alignmen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abSelected="1" topLeftCell="C20" zoomScale="70" zoomScaleNormal="70" workbookViewId="0">
      <selection activeCell="N60" sqref="N60"/>
    </sheetView>
  </sheetViews>
  <sheetFormatPr baseColWidth="10" defaultColWidth="10.7265625" defaultRowHeight="14.5" x14ac:dyDescent="0.35"/>
  <cols>
    <col min="1" max="1" width="40" style="50" customWidth="1"/>
    <col min="2" max="2" width="15.453125" style="50" customWidth="1"/>
    <col min="3" max="3" width="13" style="50" customWidth="1"/>
    <col min="4" max="4" width="15.1796875" style="50" customWidth="1"/>
    <col min="5" max="5" width="13.81640625" style="50" customWidth="1"/>
    <col min="6" max="6" width="14.453125" style="50" customWidth="1"/>
    <col min="7" max="14" width="12.26953125" style="50" customWidth="1"/>
    <col min="15" max="16" width="15" style="50" customWidth="1"/>
    <col min="17" max="17" width="18.26953125" style="50" customWidth="1"/>
    <col min="18" max="18" width="14.7265625" style="50" customWidth="1"/>
    <col min="19" max="19" width="17" style="50" customWidth="1"/>
    <col min="20" max="20" width="18.54296875" style="50" customWidth="1"/>
    <col min="21" max="21" width="17.26953125" style="50" customWidth="1"/>
    <col min="22" max="22" width="16.7265625" style="50" customWidth="1"/>
    <col min="23" max="23" width="17.26953125" style="50" customWidth="1"/>
    <col min="24" max="24" width="16.81640625" style="50" customWidth="1"/>
    <col min="25" max="25" width="16.26953125" style="50" customWidth="1"/>
    <col min="26" max="26" width="17" style="50" customWidth="1"/>
    <col min="27" max="27" width="16.81640625" style="50" customWidth="1"/>
    <col min="28" max="28" width="16.453125" style="50" customWidth="1"/>
    <col min="29" max="29" width="17.26953125" style="50" customWidth="1"/>
    <col min="30" max="30" width="14.7265625" style="50" customWidth="1"/>
    <col min="31" max="31" width="6.26953125" style="50" bestFit="1" customWidth="1"/>
    <col min="32" max="32" width="22.7265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46"/>
      <c r="B1" s="349"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1"/>
      <c r="AB1" s="352" t="s">
        <v>1</v>
      </c>
      <c r="AC1" s="353"/>
      <c r="AD1" s="354"/>
    </row>
    <row r="2" spans="1:30" ht="30.75" customHeight="1" x14ac:dyDescent="0.35">
      <c r="A2" s="347"/>
      <c r="B2" s="355" t="s">
        <v>2</v>
      </c>
      <c r="C2" s="356"/>
      <c r="D2" s="356"/>
      <c r="E2" s="356"/>
      <c r="F2" s="356"/>
      <c r="G2" s="356"/>
      <c r="H2" s="356"/>
      <c r="I2" s="356"/>
      <c r="J2" s="356"/>
      <c r="K2" s="356"/>
      <c r="L2" s="356"/>
      <c r="M2" s="356"/>
      <c r="N2" s="356"/>
      <c r="O2" s="356"/>
      <c r="P2" s="356"/>
      <c r="Q2" s="356"/>
      <c r="R2" s="356"/>
      <c r="S2" s="356"/>
      <c r="T2" s="356"/>
      <c r="U2" s="356"/>
      <c r="V2" s="356"/>
      <c r="W2" s="356"/>
      <c r="X2" s="356"/>
      <c r="Y2" s="356"/>
      <c r="Z2" s="356"/>
      <c r="AA2" s="357"/>
      <c r="AB2" s="358" t="s">
        <v>3</v>
      </c>
      <c r="AC2" s="359"/>
      <c r="AD2" s="360"/>
    </row>
    <row r="3" spans="1:30" ht="24" customHeight="1" x14ac:dyDescent="0.35">
      <c r="A3" s="347"/>
      <c r="B3" s="361" t="s">
        <v>4</v>
      </c>
      <c r="C3" s="362"/>
      <c r="D3" s="362"/>
      <c r="E3" s="362"/>
      <c r="F3" s="362"/>
      <c r="G3" s="362"/>
      <c r="H3" s="362"/>
      <c r="I3" s="362"/>
      <c r="J3" s="362"/>
      <c r="K3" s="362"/>
      <c r="L3" s="362"/>
      <c r="M3" s="362"/>
      <c r="N3" s="362"/>
      <c r="O3" s="362"/>
      <c r="P3" s="362"/>
      <c r="Q3" s="362"/>
      <c r="R3" s="362"/>
      <c r="S3" s="362"/>
      <c r="T3" s="362"/>
      <c r="U3" s="362"/>
      <c r="V3" s="362"/>
      <c r="W3" s="362"/>
      <c r="X3" s="362"/>
      <c r="Y3" s="362"/>
      <c r="Z3" s="362"/>
      <c r="AA3" s="363"/>
      <c r="AB3" s="358" t="s">
        <v>5</v>
      </c>
      <c r="AC3" s="359"/>
      <c r="AD3" s="360"/>
    </row>
    <row r="4" spans="1:30" ht="22.5" customHeight="1" thickBot="1" x14ac:dyDescent="0.4">
      <c r="A4" s="348"/>
      <c r="B4" s="364"/>
      <c r="C4" s="365"/>
      <c r="D4" s="365"/>
      <c r="E4" s="365"/>
      <c r="F4" s="365"/>
      <c r="G4" s="365"/>
      <c r="H4" s="365"/>
      <c r="I4" s="365"/>
      <c r="J4" s="365"/>
      <c r="K4" s="365"/>
      <c r="L4" s="365"/>
      <c r="M4" s="365"/>
      <c r="N4" s="365"/>
      <c r="O4" s="365"/>
      <c r="P4" s="365"/>
      <c r="Q4" s="365"/>
      <c r="R4" s="365"/>
      <c r="S4" s="365"/>
      <c r="T4" s="365"/>
      <c r="U4" s="365"/>
      <c r="V4" s="365"/>
      <c r="W4" s="365"/>
      <c r="X4" s="365"/>
      <c r="Y4" s="365"/>
      <c r="Z4" s="365"/>
      <c r="AA4" s="366"/>
      <c r="AB4" s="367" t="s">
        <v>6</v>
      </c>
      <c r="AC4" s="368"/>
      <c r="AD4" s="369"/>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70" t="s">
        <v>7</v>
      </c>
      <c r="B7" s="371"/>
      <c r="C7" s="376"/>
      <c r="D7" s="370" t="s">
        <v>8</v>
      </c>
      <c r="E7" s="382"/>
      <c r="F7" s="382"/>
      <c r="G7" s="382"/>
      <c r="H7" s="371"/>
      <c r="I7" s="385">
        <v>44749</v>
      </c>
      <c r="J7" s="386"/>
      <c r="K7" s="370" t="s">
        <v>9</v>
      </c>
      <c r="L7" s="371"/>
      <c r="M7" s="401" t="s">
        <v>10</v>
      </c>
      <c r="N7" s="402"/>
      <c r="O7" s="391"/>
      <c r="P7" s="392"/>
      <c r="Q7" s="54"/>
      <c r="R7" s="54"/>
      <c r="S7" s="54"/>
      <c r="T7" s="54"/>
      <c r="U7" s="54"/>
      <c r="V7" s="54"/>
      <c r="W7" s="54"/>
      <c r="X7" s="54"/>
      <c r="Y7" s="54"/>
      <c r="Z7" s="55"/>
      <c r="AA7" s="54"/>
      <c r="AB7" s="54"/>
      <c r="AC7" s="60"/>
      <c r="AD7" s="61"/>
    </row>
    <row r="8" spans="1:30" x14ac:dyDescent="0.35">
      <c r="A8" s="372"/>
      <c r="B8" s="373"/>
      <c r="C8" s="377"/>
      <c r="D8" s="372"/>
      <c r="E8" s="383"/>
      <c r="F8" s="383"/>
      <c r="G8" s="383"/>
      <c r="H8" s="373"/>
      <c r="I8" s="387"/>
      <c r="J8" s="388"/>
      <c r="K8" s="372"/>
      <c r="L8" s="373"/>
      <c r="M8" s="393" t="s">
        <v>11</v>
      </c>
      <c r="N8" s="394"/>
      <c r="O8" s="395"/>
      <c r="P8" s="396"/>
      <c r="Q8" s="54"/>
      <c r="R8" s="54"/>
      <c r="S8" s="54"/>
      <c r="T8" s="54"/>
      <c r="U8" s="54"/>
      <c r="V8" s="54"/>
      <c r="W8" s="54"/>
      <c r="X8" s="54"/>
      <c r="Y8" s="54"/>
      <c r="Z8" s="55"/>
      <c r="AA8" s="54"/>
      <c r="AB8" s="54"/>
      <c r="AC8" s="60"/>
      <c r="AD8" s="61"/>
    </row>
    <row r="9" spans="1:30" ht="15.75" customHeight="1" x14ac:dyDescent="0.35">
      <c r="A9" s="374"/>
      <c r="B9" s="375"/>
      <c r="C9" s="378"/>
      <c r="D9" s="374"/>
      <c r="E9" s="384"/>
      <c r="F9" s="384"/>
      <c r="G9" s="384"/>
      <c r="H9" s="375"/>
      <c r="I9" s="389"/>
      <c r="J9" s="390"/>
      <c r="K9" s="374"/>
      <c r="L9" s="375"/>
      <c r="M9" s="397" t="s">
        <v>12</v>
      </c>
      <c r="N9" s="398"/>
      <c r="O9" s="399" t="s">
        <v>13</v>
      </c>
      <c r="P9" s="400"/>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370" t="s">
        <v>14</v>
      </c>
      <c r="B11" s="371"/>
      <c r="C11" s="379" t="s">
        <v>15</v>
      </c>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1"/>
    </row>
    <row r="12" spans="1:30" ht="15" customHeight="1" x14ac:dyDescent="0.35">
      <c r="A12" s="372"/>
      <c r="B12" s="373"/>
      <c r="C12" s="361"/>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3"/>
    </row>
    <row r="13" spans="1:30" ht="15" customHeight="1" thickBot="1" x14ac:dyDescent="0.4">
      <c r="A13" s="374"/>
      <c r="B13" s="375"/>
      <c r="C13" s="364"/>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6"/>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37" t="s">
        <v>16</v>
      </c>
      <c r="B15" s="338"/>
      <c r="C15" s="339" t="s">
        <v>17</v>
      </c>
      <c r="D15" s="340"/>
      <c r="E15" s="340"/>
      <c r="F15" s="340"/>
      <c r="G15" s="340"/>
      <c r="H15" s="340"/>
      <c r="I15" s="340"/>
      <c r="J15" s="340"/>
      <c r="K15" s="341"/>
      <c r="L15" s="332" t="s">
        <v>18</v>
      </c>
      <c r="M15" s="336"/>
      <c r="N15" s="336"/>
      <c r="O15" s="336"/>
      <c r="P15" s="336"/>
      <c r="Q15" s="333"/>
      <c r="R15" s="329" t="s">
        <v>19</v>
      </c>
      <c r="S15" s="330"/>
      <c r="T15" s="330"/>
      <c r="U15" s="330"/>
      <c r="V15" s="330"/>
      <c r="W15" s="330"/>
      <c r="X15" s="331"/>
      <c r="Y15" s="332" t="s">
        <v>20</v>
      </c>
      <c r="Z15" s="333"/>
      <c r="AA15" s="339" t="s">
        <v>21</v>
      </c>
      <c r="AB15" s="340"/>
      <c r="AC15" s="340"/>
      <c r="AD15" s="341"/>
    </row>
    <row r="16" spans="1:30" ht="9" customHeight="1" thickBot="1" x14ac:dyDescent="0.4">
      <c r="A16" s="59"/>
      <c r="B16" s="54"/>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73"/>
      <c r="AD16" s="74"/>
    </row>
    <row r="17" spans="1:41" s="76" customFormat="1" ht="37.5" customHeight="1" thickBot="1" x14ac:dyDescent="0.4">
      <c r="A17" s="337" t="s">
        <v>22</v>
      </c>
      <c r="B17" s="338"/>
      <c r="C17" s="343" t="s">
        <v>23</v>
      </c>
      <c r="D17" s="344"/>
      <c r="E17" s="344"/>
      <c r="F17" s="344"/>
      <c r="G17" s="344"/>
      <c r="H17" s="344"/>
      <c r="I17" s="344"/>
      <c r="J17" s="344"/>
      <c r="K17" s="344"/>
      <c r="L17" s="344"/>
      <c r="M17" s="344"/>
      <c r="N17" s="344"/>
      <c r="O17" s="344"/>
      <c r="P17" s="344"/>
      <c r="Q17" s="345"/>
      <c r="R17" s="332" t="s">
        <v>24</v>
      </c>
      <c r="S17" s="336"/>
      <c r="T17" s="336"/>
      <c r="U17" s="336"/>
      <c r="V17" s="333"/>
      <c r="W17" s="334">
        <v>15</v>
      </c>
      <c r="X17" s="335"/>
      <c r="Y17" s="336" t="s">
        <v>25</v>
      </c>
      <c r="Z17" s="336"/>
      <c r="AA17" s="336"/>
      <c r="AB17" s="333"/>
      <c r="AC17" s="415">
        <v>0.45</v>
      </c>
      <c r="AD17" s="416"/>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332" t="s">
        <v>26</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3"/>
      <c r="AE19" s="83"/>
      <c r="AF19" s="83"/>
    </row>
    <row r="20" spans="1:41" ht="32.25" customHeight="1" thickBot="1" x14ac:dyDescent="0.4">
      <c r="A20" s="82"/>
      <c r="B20" s="60"/>
      <c r="C20" s="406" t="s">
        <v>27</v>
      </c>
      <c r="D20" s="407"/>
      <c r="E20" s="407"/>
      <c r="F20" s="407"/>
      <c r="G20" s="407"/>
      <c r="H20" s="407"/>
      <c r="I20" s="407"/>
      <c r="J20" s="407"/>
      <c r="K20" s="407"/>
      <c r="L20" s="407"/>
      <c r="M20" s="407"/>
      <c r="N20" s="407"/>
      <c r="O20" s="407"/>
      <c r="P20" s="408"/>
      <c r="Q20" s="403" t="s">
        <v>28</v>
      </c>
      <c r="R20" s="404"/>
      <c r="S20" s="404"/>
      <c r="T20" s="404"/>
      <c r="U20" s="404"/>
      <c r="V20" s="404"/>
      <c r="W20" s="404"/>
      <c r="X20" s="404"/>
      <c r="Y20" s="404"/>
      <c r="Z20" s="404"/>
      <c r="AA20" s="404"/>
      <c r="AB20" s="404"/>
      <c r="AC20" s="404"/>
      <c r="AD20" s="405"/>
      <c r="AE20" s="83"/>
      <c r="AF20" s="83"/>
    </row>
    <row r="21" spans="1:41" ht="32.25" customHeight="1" thickBot="1" x14ac:dyDescent="0.4">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5">
      <c r="A22" s="289" t="s">
        <v>43</v>
      </c>
      <c r="B22" s="294"/>
      <c r="C22" s="175"/>
      <c r="D22" s="173"/>
      <c r="E22" s="173"/>
      <c r="F22" s="173"/>
      <c r="G22" s="173"/>
      <c r="H22" s="173"/>
      <c r="I22" s="173"/>
      <c r="J22" s="173"/>
      <c r="K22" s="173"/>
      <c r="L22" s="173"/>
      <c r="M22" s="173"/>
      <c r="N22" s="173"/>
      <c r="O22" s="173">
        <f>SUM(C22:N22)</f>
        <v>0</v>
      </c>
      <c r="P22" s="176"/>
      <c r="Q22" s="217">
        <f>1403643083+39216000</f>
        <v>1442859083</v>
      </c>
      <c r="R22" s="218"/>
      <c r="S22" s="218"/>
      <c r="T22" s="218"/>
      <c r="U22" s="196">
        <f>20000000</f>
        <v>20000000</v>
      </c>
      <c r="V22" s="218"/>
      <c r="W22" s="218"/>
      <c r="X22" s="218">
        <v>1083213</v>
      </c>
      <c r="Y22" s="218"/>
      <c r="Z22" s="218"/>
      <c r="AA22" s="218"/>
      <c r="AB22" s="218"/>
      <c r="AC22" s="218">
        <f>SUM(Q22:AB22)</f>
        <v>1463942296</v>
      </c>
      <c r="AD22" s="180"/>
      <c r="AE22" s="3"/>
      <c r="AF22" s="3"/>
    </row>
    <row r="23" spans="1:41" ht="32.25" customHeight="1" x14ac:dyDescent="0.35">
      <c r="A23" s="290" t="s">
        <v>44</v>
      </c>
      <c r="B23" s="297"/>
      <c r="C23" s="170"/>
      <c r="D23" s="169"/>
      <c r="E23" s="169"/>
      <c r="F23" s="169"/>
      <c r="G23" s="169"/>
      <c r="H23" s="169"/>
      <c r="I23" s="169"/>
      <c r="J23" s="169"/>
      <c r="K23" s="169"/>
      <c r="L23" s="169"/>
      <c r="M23" s="169"/>
      <c r="N23" s="169"/>
      <c r="O23" s="169">
        <f>SUM(C23:N23)</f>
        <v>0</v>
      </c>
      <c r="P23" s="188" t="str">
        <f>IFERROR(O23/(SUMIF(C23:N23,"&gt;0",C22:N22))," ")</f>
        <v xml:space="preserve"> </v>
      </c>
      <c r="Q23" s="217">
        <v>1403643083</v>
      </c>
      <c r="R23" s="219"/>
      <c r="S23" s="169">
        <v>-15352236</v>
      </c>
      <c r="T23" s="219"/>
      <c r="U23" s="219"/>
      <c r="V23" s="169">
        <v>20000000</v>
      </c>
      <c r="W23" s="219"/>
      <c r="X23" s="219"/>
      <c r="Y23" s="219"/>
      <c r="Z23" s="219"/>
      <c r="AA23" s="219"/>
      <c r="AB23" s="219"/>
      <c r="AC23" s="218">
        <f>SUM(Q23:AB23)</f>
        <v>1408290847</v>
      </c>
      <c r="AD23" s="178" t="str">
        <f>IFERROR(AC22/(SUMIF(Q22:AB22,"&gt;0",#REF!))," ")</f>
        <v xml:space="preserve"> </v>
      </c>
      <c r="AE23" s="3"/>
      <c r="AF23" s="3"/>
    </row>
    <row r="24" spans="1:41" ht="32.25" customHeight="1" x14ac:dyDescent="0.35">
      <c r="A24" s="290" t="s">
        <v>45</v>
      </c>
      <c r="B24" s="297"/>
      <c r="C24" s="170"/>
      <c r="D24" s="169">
        <f>7804231+687500+729666</f>
        <v>9221397</v>
      </c>
      <c r="E24" s="169"/>
      <c r="F24" s="169">
        <f>132530+10000000</f>
        <v>10132530</v>
      </c>
      <c r="G24" s="169"/>
      <c r="H24" s="169"/>
      <c r="I24" s="169"/>
      <c r="J24" s="169"/>
      <c r="K24" s="169"/>
      <c r="L24" s="169"/>
      <c r="M24" s="169"/>
      <c r="N24" s="169"/>
      <c r="O24" s="169">
        <f>SUM(C24:N24)</f>
        <v>19353927</v>
      </c>
      <c r="P24" s="174"/>
      <c r="Q24" s="170"/>
      <c r="R24" s="222">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8"/>
      <c r="AE24" s="3"/>
      <c r="AF24" s="3"/>
    </row>
    <row r="25" spans="1:41" ht="32.25" customHeight="1" thickBot="1" x14ac:dyDescent="0.4">
      <c r="A25" s="421" t="s">
        <v>46</v>
      </c>
      <c r="B25" s="422"/>
      <c r="C25" s="171"/>
      <c r="D25" s="172">
        <v>9221397</v>
      </c>
      <c r="E25" s="172">
        <v>10132530</v>
      </c>
      <c r="F25" s="172"/>
      <c r="G25" s="172"/>
      <c r="H25" s="172"/>
      <c r="I25" s="172"/>
      <c r="J25" s="172"/>
      <c r="K25" s="172"/>
      <c r="L25" s="172"/>
      <c r="M25" s="172"/>
      <c r="N25" s="172"/>
      <c r="O25" s="172">
        <f>SUM(C25:N25)</f>
        <v>19353927</v>
      </c>
      <c r="P25" s="177">
        <v>1</v>
      </c>
      <c r="Q25" s="171"/>
      <c r="R25" s="172">
        <v>75373014</v>
      </c>
      <c r="S25" s="172">
        <v>118022832</v>
      </c>
      <c r="T25" s="172">
        <v>119489500</v>
      </c>
      <c r="U25" s="172">
        <v>119489500</v>
      </c>
      <c r="V25" s="172">
        <v>119489500</v>
      </c>
      <c r="W25" s="172"/>
      <c r="X25" s="172"/>
      <c r="Y25" s="172"/>
      <c r="Z25" s="172"/>
      <c r="AA25" s="172"/>
      <c r="AB25" s="172"/>
      <c r="AC25" s="172">
        <f>SUM(Q25:AB25)</f>
        <v>551864346</v>
      </c>
      <c r="AD25" s="179">
        <f>IFERROR(AC25/(SUMIF(Q25:AB25,"&gt;0",Q24:AB24))," ")</f>
        <v>0.94336981704945821</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35">
      <c r="A27" s="417" t="s">
        <v>47</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1" ht="15" customHeight="1" x14ac:dyDescent="0.35">
      <c r="A28" s="423" t="s">
        <v>48</v>
      </c>
      <c r="B28" s="425" t="s">
        <v>49</v>
      </c>
      <c r="C28" s="426"/>
      <c r="D28" s="297" t="s">
        <v>50</v>
      </c>
      <c r="E28" s="298"/>
      <c r="F28" s="298"/>
      <c r="G28" s="298"/>
      <c r="H28" s="298"/>
      <c r="I28" s="298"/>
      <c r="J28" s="298"/>
      <c r="K28" s="298"/>
      <c r="L28" s="298"/>
      <c r="M28" s="298"/>
      <c r="N28" s="298"/>
      <c r="O28" s="427"/>
      <c r="P28" s="322" t="s">
        <v>41</v>
      </c>
      <c r="Q28" s="322" t="s">
        <v>51</v>
      </c>
      <c r="R28" s="322"/>
      <c r="S28" s="322"/>
      <c r="T28" s="322"/>
      <c r="U28" s="322"/>
      <c r="V28" s="322"/>
      <c r="W28" s="322"/>
      <c r="X28" s="322"/>
      <c r="Y28" s="322"/>
      <c r="Z28" s="322"/>
      <c r="AA28" s="322"/>
      <c r="AB28" s="322"/>
      <c r="AC28" s="322"/>
      <c r="AD28" s="324"/>
    </row>
    <row r="29" spans="1:41" ht="27" customHeight="1" x14ac:dyDescent="0.35">
      <c r="A29" s="424"/>
      <c r="B29" s="325"/>
      <c r="C29" s="327"/>
      <c r="D29" s="88" t="s">
        <v>29</v>
      </c>
      <c r="E29" s="88" t="s">
        <v>30</v>
      </c>
      <c r="F29" s="88" t="s">
        <v>31</v>
      </c>
      <c r="G29" s="88" t="s">
        <v>32</v>
      </c>
      <c r="H29" s="88" t="s">
        <v>33</v>
      </c>
      <c r="I29" s="88" t="s">
        <v>34</v>
      </c>
      <c r="J29" s="88" t="s">
        <v>35</v>
      </c>
      <c r="K29" s="88" t="s">
        <v>36</v>
      </c>
      <c r="L29" s="88" t="s">
        <v>37</v>
      </c>
      <c r="M29" s="88" t="s">
        <v>38</v>
      </c>
      <c r="N29" s="88" t="s">
        <v>39</v>
      </c>
      <c r="O29" s="88" t="s">
        <v>40</v>
      </c>
      <c r="P29" s="427"/>
      <c r="Q29" s="322"/>
      <c r="R29" s="322"/>
      <c r="S29" s="322"/>
      <c r="T29" s="322"/>
      <c r="U29" s="322"/>
      <c r="V29" s="322"/>
      <c r="W29" s="322"/>
      <c r="X29" s="322"/>
      <c r="Y29" s="322"/>
      <c r="Z29" s="322"/>
      <c r="AA29" s="322"/>
      <c r="AB29" s="322"/>
      <c r="AC29" s="322"/>
      <c r="AD29" s="324"/>
    </row>
    <row r="30" spans="1:41" ht="81" customHeight="1" thickBot="1" x14ac:dyDescent="0.4">
      <c r="A30" s="190" t="str">
        <f>C17</f>
        <v>1 - Acompañar técnicamente a 15 sectores de la Administración Distrital en la inclusión del enfoque de género en las políticas, planes,  programas y proyectos así como en su cultura organizacional e institucional</v>
      </c>
      <c r="B30" s="428" t="s">
        <v>52</v>
      </c>
      <c r="C30" s="429"/>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30" t="s">
        <v>53</v>
      </c>
      <c r="R30" s="430"/>
      <c r="S30" s="430"/>
      <c r="T30" s="430"/>
      <c r="U30" s="430"/>
      <c r="V30" s="430"/>
      <c r="W30" s="430"/>
      <c r="X30" s="430"/>
      <c r="Y30" s="430"/>
      <c r="Z30" s="430"/>
      <c r="AA30" s="430"/>
      <c r="AB30" s="430"/>
      <c r="AC30" s="430"/>
      <c r="AD30" s="431"/>
    </row>
    <row r="31" spans="1:41" ht="45" customHeight="1" x14ac:dyDescent="0.35">
      <c r="A31" s="432" t="s">
        <v>54</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1" ht="23.25" customHeight="1" x14ac:dyDescent="0.35">
      <c r="A32" s="290" t="s">
        <v>55</v>
      </c>
      <c r="B32" s="322" t="s">
        <v>56</v>
      </c>
      <c r="C32" s="322" t="s">
        <v>49</v>
      </c>
      <c r="D32" s="322" t="s">
        <v>57</v>
      </c>
      <c r="E32" s="322"/>
      <c r="F32" s="322"/>
      <c r="G32" s="322"/>
      <c r="H32" s="322"/>
      <c r="I32" s="322"/>
      <c r="J32" s="322"/>
      <c r="K32" s="322"/>
      <c r="L32" s="322"/>
      <c r="M32" s="322"/>
      <c r="N32" s="322"/>
      <c r="O32" s="322"/>
      <c r="P32" s="322"/>
      <c r="Q32" s="322" t="s">
        <v>58</v>
      </c>
      <c r="R32" s="322"/>
      <c r="S32" s="322"/>
      <c r="T32" s="322"/>
      <c r="U32" s="322"/>
      <c r="V32" s="322"/>
      <c r="W32" s="322"/>
      <c r="X32" s="322"/>
      <c r="Y32" s="322"/>
      <c r="Z32" s="322"/>
      <c r="AA32" s="322"/>
      <c r="AB32" s="322"/>
      <c r="AC32" s="322"/>
      <c r="AD32" s="324"/>
      <c r="AG32" s="87"/>
      <c r="AH32" s="87"/>
      <c r="AI32" s="87"/>
      <c r="AJ32" s="87"/>
      <c r="AK32" s="87"/>
      <c r="AL32" s="87"/>
      <c r="AM32" s="87"/>
      <c r="AN32" s="87"/>
      <c r="AO32" s="87"/>
    </row>
    <row r="33" spans="1:41" ht="23.25" customHeight="1" x14ac:dyDescent="0.35">
      <c r="A33" s="290"/>
      <c r="B33" s="322"/>
      <c r="C33" s="323"/>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25" t="s">
        <v>59</v>
      </c>
      <c r="R33" s="326"/>
      <c r="S33" s="326"/>
      <c r="T33" s="326"/>
      <c r="U33" s="326"/>
      <c r="V33" s="327"/>
      <c r="W33" s="325" t="s">
        <v>60</v>
      </c>
      <c r="X33" s="326"/>
      <c r="Y33" s="326"/>
      <c r="Z33" s="327"/>
      <c r="AA33" s="325" t="s">
        <v>61</v>
      </c>
      <c r="AB33" s="326"/>
      <c r="AC33" s="326"/>
      <c r="AD33" s="328"/>
      <c r="AG33" s="87"/>
      <c r="AH33" s="87"/>
      <c r="AI33" s="87"/>
      <c r="AJ33" s="87"/>
      <c r="AK33" s="87"/>
      <c r="AL33" s="87"/>
      <c r="AM33" s="87"/>
      <c r="AN33" s="87"/>
      <c r="AO33" s="87"/>
    </row>
    <row r="34" spans="1:41" ht="42" customHeight="1" x14ac:dyDescent="0.35">
      <c r="A34" s="300" t="str">
        <f>A30</f>
        <v>1 - Acompañar técnicamente a 15 sectores de la Administración Distrital en la inclusión del enfoque de género en las políticas, planes,  programas y proyectos así como en su cultura organizacional e institucional</v>
      </c>
      <c r="B34" s="302">
        <v>0.45</v>
      </c>
      <c r="C34" s="90" t="s">
        <v>62</v>
      </c>
      <c r="D34" s="89">
        <v>15</v>
      </c>
      <c r="E34" s="89">
        <v>15</v>
      </c>
      <c r="F34" s="89">
        <v>15</v>
      </c>
      <c r="G34" s="89">
        <v>15</v>
      </c>
      <c r="H34" s="89">
        <v>15</v>
      </c>
      <c r="I34" s="89">
        <v>15</v>
      </c>
      <c r="J34" s="89">
        <v>15</v>
      </c>
      <c r="K34" s="89">
        <v>15</v>
      </c>
      <c r="L34" s="89">
        <v>15</v>
      </c>
      <c r="M34" s="89">
        <v>15</v>
      </c>
      <c r="N34" s="89">
        <v>15</v>
      </c>
      <c r="O34" s="89">
        <v>15</v>
      </c>
      <c r="P34" s="189">
        <v>15</v>
      </c>
      <c r="Q34" s="304" t="s">
        <v>524</v>
      </c>
      <c r="R34" s="305"/>
      <c r="S34" s="305"/>
      <c r="T34" s="305"/>
      <c r="U34" s="305"/>
      <c r="V34" s="306"/>
      <c r="W34" s="310" t="s">
        <v>63</v>
      </c>
      <c r="X34" s="311"/>
      <c r="Y34" s="311"/>
      <c r="Z34" s="312"/>
      <c r="AA34" s="316" t="s">
        <v>64</v>
      </c>
      <c r="AB34" s="317"/>
      <c r="AC34" s="317"/>
      <c r="AD34" s="318"/>
      <c r="AG34" s="87"/>
      <c r="AH34" s="87"/>
      <c r="AI34" s="87"/>
      <c r="AJ34" s="87"/>
      <c r="AK34" s="87"/>
      <c r="AL34" s="87"/>
      <c r="AM34" s="87"/>
      <c r="AN34" s="87"/>
      <c r="AO34" s="87"/>
    </row>
    <row r="35" spans="1:41" ht="129" customHeight="1" x14ac:dyDescent="0.35">
      <c r="A35" s="301"/>
      <c r="B35" s="303"/>
      <c r="C35" s="91" t="s">
        <v>65</v>
      </c>
      <c r="D35" s="239">
        <v>15</v>
      </c>
      <c r="E35" s="242">
        <v>15</v>
      </c>
      <c r="F35" s="242">
        <v>15</v>
      </c>
      <c r="G35" s="247">
        <v>15</v>
      </c>
      <c r="H35" s="247">
        <v>15</v>
      </c>
      <c r="I35" s="247">
        <v>15</v>
      </c>
      <c r="J35" s="237"/>
      <c r="K35" s="237"/>
      <c r="L35" s="237"/>
      <c r="M35" s="237"/>
      <c r="N35" s="237"/>
      <c r="O35" s="237"/>
      <c r="P35" s="238">
        <v>15</v>
      </c>
      <c r="Q35" s="307"/>
      <c r="R35" s="308"/>
      <c r="S35" s="308"/>
      <c r="T35" s="308"/>
      <c r="U35" s="308"/>
      <c r="V35" s="309"/>
      <c r="W35" s="313"/>
      <c r="X35" s="314"/>
      <c r="Y35" s="314"/>
      <c r="Z35" s="315"/>
      <c r="AA35" s="319"/>
      <c r="AB35" s="320"/>
      <c r="AC35" s="320"/>
      <c r="AD35" s="321"/>
      <c r="AE35" s="49"/>
      <c r="AG35" s="87"/>
      <c r="AH35" s="87"/>
      <c r="AI35" s="87"/>
      <c r="AJ35" s="87"/>
      <c r="AK35" s="87"/>
      <c r="AL35" s="87"/>
      <c r="AM35" s="87"/>
      <c r="AN35" s="87"/>
      <c r="AO35" s="87"/>
    </row>
    <row r="36" spans="1:41" ht="26.25" customHeight="1" x14ac:dyDescent="0.35">
      <c r="A36" s="289" t="s">
        <v>66</v>
      </c>
      <c r="B36" s="291" t="s">
        <v>67</v>
      </c>
      <c r="C36" s="293" t="s">
        <v>68</v>
      </c>
      <c r="D36" s="293"/>
      <c r="E36" s="293"/>
      <c r="F36" s="293"/>
      <c r="G36" s="293"/>
      <c r="H36" s="293"/>
      <c r="I36" s="293"/>
      <c r="J36" s="293"/>
      <c r="K36" s="293"/>
      <c r="L36" s="293"/>
      <c r="M36" s="293"/>
      <c r="N36" s="293"/>
      <c r="O36" s="293"/>
      <c r="P36" s="293"/>
      <c r="Q36" s="294" t="s">
        <v>69</v>
      </c>
      <c r="R36" s="295"/>
      <c r="S36" s="295"/>
      <c r="T36" s="295"/>
      <c r="U36" s="295"/>
      <c r="V36" s="295"/>
      <c r="W36" s="295"/>
      <c r="X36" s="295"/>
      <c r="Y36" s="295"/>
      <c r="Z36" s="295"/>
      <c r="AA36" s="295"/>
      <c r="AB36" s="295"/>
      <c r="AC36" s="295"/>
      <c r="AD36" s="296"/>
      <c r="AG36" s="87"/>
      <c r="AH36" s="87"/>
      <c r="AI36" s="87"/>
      <c r="AJ36" s="87"/>
      <c r="AK36" s="87"/>
      <c r="AL36" s="87"/>
      <c r="AM36" s="87"/>
      <c r="AN36" s="87"/>
      <c r="AO36" s="87"/>
    </row>
    <row r="37" spans="1:41" ht="26.25" customHeight="1" x14ac:dyDescent="0.35">
      <c r="A37" s="290"/>
      <c r="B37" s="292"/>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97" t="s">
        <v>84</v>
      </c>
      <c r="R37" s="298"/>
      <c r="S37" s="298"/>
      <c r="T37" s="298"/>
      <c r="U37" s="298"/>
      <c r="V37" s="298"/>
      <c r="W37" s="298"/>
      <c r="X37" s="298"/>
      <c r="Y37" s="298"/>
      <c r="Z37" s="298"/>
      <c r="AA37" s="298"/>
      <c r="AB37" s="298"/>
      <c r="AC37" s="298"/>
      <c r="AD37" s="299"/>
      <c r="AG37" s="94"/>
      <c r="AH37" s="94"/>
      <c r="AI37" s="94"/>
      <c r="AJ37" s="94"/>
      <c r="AK37" s="94"/>
      <c r="AL37" s="94"/>
      <c r="AM37" s="94"/>
      <c r="AN37" s="94"/>
      <c r="AO37" s="94"/>
    </row>
    <row r="38" spans="1:41" ht="43" customHeight="1" x14ac:dyDescent="0.35">
      <c r="A38" s="254" t="s">
        <v>85</v>
      </c>
      <c r="B38" s="256">
        <v>2</v>
      </c>
      <c r="C38" s="90" t="s">
        <v>62</v>
      </c>
      <c r="D38" s="95">
        <v>0.35</v>
      </c>
      <c r="E38" s="194">
        <v>0.35</v>
      </c>
      <c r="F38" s="95">
        <v>0.3</v>
      </c>
      <c r="G38" s="95">
        <v>0</v>
      </c>
      <c r="H38" s="95">
        <v>0</v>
      </c>
      <c r="I38" s="95">
        <v>0</v>
      </c>
      <c r="J38" s="95">
        <v>0</v>
      </c>
      <c r="K38" s="95">
        <v>0</v>
      </c>
      <c r="L38" s="95">
        <v>0</v>
      </c>
      <c r="M38" s="95">
        <v>0</v>
      </c>
      <c r="N38" s="95">
        <v>0</v>
      </c>
      <c r="O38" s="95">
        <v>0</v>
      </c>
      <c r="P38" s="96">
        <f t="shared" ref="P38:P49" si="0">SUM(D38:O38)</f>
        <v>1</v>
      </c>
      <c r="Q38" s="258" t="s">
        <v>86</v>
      </c>
      <c r="R38" s="259"/>
      <c r="S38" s="259"/>
      <c r="T38" s="259"/>
      <c r="U38" s="259"/>
      <c r="V38" s="259"/>
      <c r="W38" s="259"/>
      <c r="X38" s="259"/>
      <c r="Y38" s="259"/>
      <c r="Z38" s="259"/>
      <c r="AA38" s="259"/>
      <c r="AB38" s="259"/>
      <c r="AC38" s="259"/>
      <c r="AD38" s="260"/>
      <c r="AE38" s="97"/>
      <c r="AG38" s="98"/>
      <c r="AH38" s="98"/>
      <c r="AI38" s="98"/>
      <c r="AJ38" s="98"/>
      <c r="AK38" s="98"/>
      <c r="AL38" s="98"/>
      <c r="AM38" s="98"/>
      <c r="AN38" s="98"/>
      <c r="AO38" s="98"/>
    </row>
    <row r="39" spans="1:41" ht="43" customHeight="1" x14ac:dyDescent="0.35">
      <c r="A39" s="255"/>
      <c r="B39" s="257"/>
      <c r="C39" s="99" t="s">
        <v>65</v>
      </c>
      <c r="D39" s="100">
        <v>0.35</v>
      </c>
      <c r="E39" s="100">
        <v>0.35</v>
      </c>
      <c r="F39" s="100">
        <v>0.3</v>
      </c>
      <c r="G39" s="100">
        <v>0</v>
      </c>
      <c r="H39" s="100">
        <v>0</v>
      </c>
      <c r="I39" s="100">
        <v>0</v>
      </c>
      <c r="J39" s="100"/>
      <c r="K39" s="100"/>
      <c r="L39" s="100"/>
      <c r="M39" s="100"/>
      <c r="N39" s="100"/>
      <c r="O39" s="100"/>
      <c r="P39" s="101">
        <f t="shared" si="0"/>
        <v>1</v>
      </c>
      <c r="Q39" s="261"/>
      <c r="R39" s="262"/>
      <c r="S39" s="262"/>
      <c r="T39" s="262"/>
      <c r="U39" s="262"/>
      <c r="V39" s="262"/>
      <c r="W39" s="262"/>
      <c r="X39" s="262"/>
      <c r="Y39" s="262"/>
      <c r="Z39" s="262"/>
      <c r="AA39" s="262"/>
      <c r="AB39" s="262"/>
      <c r="AC39" s="262"/>
      <c r="AD39" s="263"/>
      <c r="AE39" s="97"/>
    </row>
    <row r="40" spans="1:41" ht="93" customHeight="1" x14ac:dyDescent="0.35">
      <c r="A40" s="255" t="s">
        <v>87</v>
      </c>
      <c r="B40" s="266">
        <v>12</v>
      </c>
      <c r="C40" s="102" t="s">
        <v>62</v>
      </c>
      <c r="D40" s="103">
        <v>0</v>
      </c>
      <c r="E40" s="103">
        <v>0.05</v>
      </c>
      <c r="F40" s="103">
        <v>0.1</v>
      </c>
      <c r="G40" s="103">
        <v>0.1</v>
      </c>
      <c r="H40" s="103">
        <v>0.1</v>
      </c>
      <c r="I40" s="103">
        <v>0.1</v>
      </c>
      <c r="J40" s="103">
        <v>0.1</v>
      </c>
      <c r="K40" s="103">
        <v>0.1</v>
      </c>
      <c r="L40" s="103">
        <v>0.1</v>
      </c>
      <c r="M40" s="103">
        <v>0.1</v>
      </c>
      <c r="N40" s="103">
        <v>0.1</v>
      </c>
      <c r="O40" s="103">
        <v>0.05</v>
      </c>
      <c r="P40" s="101">
        <f t="shared" si="0"/>
        <v>0.99999999999999989</v>
      </c>
      <c r="Q40" s="274" t="s">
        <v>88</v>
      </c>
      <c r="R40" s="275"/>
      <c r="S40" s="275"/>
      <c r="T40" s="275"/>
      <c r="U40" s="275"/>
      <c r="V40" s="275"/>
      <c r="W40" s="275"/>
      <c r="X40" s="275"/>
      <c r="Y40" s="275"/>
      <c r="Z40" s="275"/>
      <c r="AA40" s="275"/>
      <c r="AB40" s="275"/>
      <c r="AC40" s="275"/>
      <c r="AD40" s="276"/>
      <c r="AE40" s="97"/>
    </row>
    <row r="41" spans="1:41" ht="90.75" customHeight="1" x14ac:dyDescent="0.35">
      <c r="A41" s="255"/>
      <c r="B41" s="257"/>
      <c r="C41" s="99" t="s">
        <v>65</v>
      </c>
      <c r="D41" s="100">
        <v>0</v>
      </c>
      <c r="E41" s="100">
        <v>0.05</v>
      </c>
      <c r="F41" s="100">
        <v>0.1</v>
      </c>
      <c r="G41" s="100">
        <v>0.1</v>
      </c>
      <c r="H41" s="100">
        <v>0.1</v>
      </c>
      <c r="I41" s="100">
        <v>0.1</v>
      </c>
      <c r="J41" s="100"/>
      <c r="K41" s="100"/>
      <c r="L41" s="104"/>
      <c r="M41" s="104"/>
      <c r="N41" s="104"/>
      <c r="O41" s="104"/>
      <c r="P41" s="101">
        <f t="shared" si="0"/>
        <v>0.44999999999999996</v>
      </c>
      <c r="Q41" s="277"/>
      <c r="R41" s="278"/>
      <c r="S41" s="278"/>
      <c r="T41" s="278"/>
      <c r="U41" s="278"/>
      <c r="V41" s="278"/>
      <c r="W41" s="278"/>
      <c r="X41" s="278"/>
      <c r="Y41" s="278"/>
      <c r="Z41" s="278"/>
      <c r="AA41" s="278"/>
      <c r="AB41" s="278"/>
      <c r="AC41" s="278"/>
      <c r="AD41" s="279"/>
      <c r="AE41" s="97"/>
    </row>
    <row r="42" spans="1:41" ht="61.5" customHeight="1" x14ac:dyDescent="0.35">
      <c r="A42" s="280" t="s">
        <v>89</v>
      </c>
      <c r="B42" s="266">
        <v>12</v>
      </c>
      <c r="C42" s="102" t="s">
        <v>62</v>
      </c>
      <c r="D42" s="103">
        <v>0</v>
      </c>
      <c r="E42" s="103">
        <v>0.06</v>
      </c>
      <c r="F42" s="103">
        <v>0.09</v>
      </c>
      <c r="G42" s="103">
        <v>0.1</v>
      </c>
      <c r="H42" s="103">
        <v>0.09</v>
      </c>
      <c r="I42" s="103">
        <v>0.09</v>
      </c>
      <c r="J42" s="103">
        <v>0.1</v>
      </c>
      <c r="K42" s="103">
        <v>0.09</v>
      </c>
      <c r="L42" s="103">
        <v>0.09</v>
      </c>
      <c r="M42" s="103">
        <v>0.09</v>
      </c>
      <c r="N42" s="103">
        <v>0.1</v>
      </c>
      <c r="O42" s="103">
        <v>0.1</v>
      </c>
      <c r="P42" s="101">
        <f t="shared" si="0"/>
        <v>0.99999999999999978</v>
      </c>
      <c r="Q42" s="274" t="s">
        <v>525</v>
      </c>
      <c r="R42" s="275"/>
      <c r="S42" s="275"/>
      <c r="T42" s="275"/>
      <c r="U42" s="275"/>
      <c r="V42" s="275"/>
      <c r="W42" s="275"/>
      <c r="X42" s="275"/>
      <c r="Y42" s="275"/>
      <c r="Z42" s="275"/>
      <c r="AA42" s="275"/>
      <c r="AB42" s="275"/>
      <c r="AC42" s="275"/>
      <c r="AD42" s="276"/>
      <c r="AE42" s="97"/>
    </row>
    <row r="43" spans="1:41" ht="72" customHeight="1" x14ac:dyDescent="0.35">
      <c r="A43" s="254"/>
      <c r="B43" s="257"/>
      <c r="C43" s="99" t="s">
        <v>65</v>
      </c>
      <c r="D43" s="100">
        <v>0</v>
      </c>
      <c r="E43" s="100">
        <v>0.06</v>
      </c>
      <c r="F43" s="100">
        <v>0.09</v>
      </c>
      <c r="G43" s="100">
        <v>0.1</v>
      </c>
      <c r="H43" s="100">
        <v>0.09</v>
      </c>
      <c r="I43" s="100">
        <v>0.09</v>
      </c>
      <c r="J43" s="100"/>
      <c r="K43" s="100"/>
      <c r="L43" s="104"/>
      <c r="M43" s="104"/>
      <c r="N43" s="104"/>
      <c r="O43" s="104"/>
      <c r="P43" s="101">
        <f t="shared" si="0"/>
        <v>0.42999999999999994</v>
      </c>
      <c r="Q43" s="281"/>
      <c r="R43" s="282"/>
      <c r="S43" s="282"/>
      <c r="T43" s="282"/>
      <c r="U43" s="282"/>
      <c r="V43" s="282"/>
      <c r="W43" s="282"/>
      <c r="X43" s="282"/>
      <c r="Y43" s="282"/>
      <c r="Z43" s="282"/>
      <c r="AA43" s="282"/>
      <c r="AB43" s="282"/>
      <c r="AC43" s="282"/>
      <c r="AD43" s="283"/>
      <c r="AE43" s="97"/>
    </row>
    <row r="44" spans="1:41" ht="43" customHeight="1" x14ac:dyDescent="0.35">
      <c r="A44" s="285" t="s">
        <v>90</v>
      </c>
      <c r="B44" s="287">
        <v>7</v>
      </c>
      <c r="C44" s="191" t="s">
        <v>62</v>
      </c>
      <c r="D44" s="192">
        <v>0</v>
      </c>
      <c r="E44" s="192">
        <v>0</v>
      </c>
      <c r="F44" s="192">
        <v>0.25</v>
      </c>
      <c r="G44" s="192">
        <v>0</v>
      </c>
      <c r="H44" s="192">
        <v>0</v>
      </c>
      <c r="I44" s="192">
        <v>0.25</v>
      </c>
      <c r="J44" s="192">
        <v>0</v>
      </c>
      <c r="K44" s="192">
        <v>0</v>
      </c>
      <c r="L44" s="192">
        <v>0.25</v>
      </c>
      <c r="M44" s="192">
        <v>0</v>
      </c>
      <c r="N44" s="192">
        <v>0</v>
      </c>
      <c r="O44" s="192">
        <v>0.25</v>
      </c>
      <c r="P44" s="101">
        <f t="shared" si="0"/>
        <v>1</v>
      </c>
      <c r="Q44" s="409" t="s">
        <v>91</v>
      </c>
      <c r="R44" s="410"/>
      <c r="S44" s="410"/>
      <c r="T44" s="410"/>
      <c r="U44" s="410"/>
      <c r="V44" s="410"/>
      <c r="W44" s="410"/>
      <c r="X44" s="410"/>
      <c r="Y44" s="410"/>
      <c r="Z44" s="410"/>
      <c r="AA44" s="410"/>
      <c r="AB44" s="410"/>
      <c r="AC44" s="410"/>
      <c r="AD44" s="411"/>
      <c r="AE44" s="97"/>
    </row>
    <row r="45" spans="1:41" ht="64.5" customHeight="1" x14ac:dyDescent="0.35">
      <c r="A45" s="286"/>
      <c r="B45" s="288"/>
      <c r="C45" s="99" t="s">
        <v>65</v>
      </c>
      <c r="D45" s="100">
        <v>0</v>
      </c>
      <c r="E45" s="100">
        <v>0</v>
      </c>
      <c r="F45" s="100">
        <v>0.25</v>
      </c>
      <c r="G45" s="100">
        <v>0</v>
      </c>
      <c r="H45" s="100">
        <v>0</v>
      </c>
      <c r="I45" s="100">
        <v>0.25</v>
      </c>
      <c r="J45" s="100"/>
      <c r="K45" s="100"/>
      <c r="L45" s="100"/>
      <c r="M45" s="100"/>
      <c r="N45" s="100"/>
      <c r="O45" s="100"/>
      <c r="P45" s="101">
        <f t="shared" si="0"/>
        <v>0.5</v>
      </c>
      <c r="Q45" s="412"/>
      <c r="R45" s="413"/>
      <c r="S45" s="413"/>
      <c r="T45" s="413"/>
      <c r="U45" s="413"/>
      <c r="V45" s="413"/>
      <c r="W45" s="413"/>
      <c r="X45" s="413"/>
      <c r="Y45" s="413"/>
      <c r="Z45" s="413"/>
      <c r="AA45" s="413"/>
      <c r="AB45" s="413"/>
      <c r="AC45" s="413"/>
      <c r="AD45" s="414"/>
      <c r="AE45" s="97"/>
    </row>
    <row r="46" spans="1:41" ht="43" customHeight="1" x14ac:dyDescent="0.35">
      <c r="A46" s="284" t="s">
        <v>92</v>
      </c>
      <c r="B46" s="266">
        <v>5</v>
      </c>
      <c r="C46" s="193" t="s">
        <v>62</v>
      </c>
      <c r="D46" s="103">
        <v>0.02</v>
      </c>
      <c r="E46" s="103">
        <v>0.06</v>
      </c>
      <c r="F46" s="103">
        <v>0.09</v>
      </c>
      <c r="G46" s="103">
        <v>0.1</v>
      </c>
      <c r="H46" s="103">
        <v>0.09</v>
      </c>
      <c r="I46" s="103">
        <v>0.09</v>
      </c>
      <c r="J46" s="103">
        <v>0.1</v>
      </c>
      <c r="K46" s="103">
        <v>0.09</v>
      </c>
      <c r="L46" s="103">
        <v>0.09</v>
      </c>
      <c r="M46" s="103">
        <v>0.09</v>
      </c>
      <c r="N46" s="103">
        <v>0.09</v>
      </c>
      <c r="O46" s="103">
        <v>0.09</v>
      </c>
      <c r="P46" s="101">
        <f t="shared" si="0"/>
        <v>0.99999999999999978</v>
      </c>
      <c r="Q46" s="409" t="s">
        <v>93</v>
      </c>
      <c r="R46" s="410"/>
      <c r="S46" s="410"/>
      <c r="T46" s="410"/>
      <c r="U46" s="410"/>
      <c r="V46" s="410"/>
      <c r="W46" s="410"/>
      <c r="X46" s="410"/>
      <c r="Y46" s="410"/>
      <c r="Z46" s="410"/>
      <c r="AA46" s="410"/>
      <c r="AB46" s="410"/>
      <c r="AC46" s="410"/>
      <c r="AD46" s="411"/>
      <c r="AE46" s="97"/>
    </row>
    <row r="47" spans="1:41" ht="43" customHeight="1" x14ac:dyDescent="0.35">
      <c r="A47" s="254"/>
      <c r="B47" s="257"/>
      <c r="C47" s="99" t="s">
        <v>65</v>
      </c>
      <c r="D47" s="100">
        <v>0.02</v>
      </c>
      <c r="E47" s="100">
        <v>0.06</v>
      </c>
      <c r="F47" s="100">
        <v>0.09</v>
      </c>
      <c r="G47" s="100">
        <v>0.1</v>
      </c>
      <c r="H47" s="100">
        <v>0.09</v>
      </c>
      <c r="I47" s="100">
        <v>0.09</v>
      </c>
      <c r="J47" s="100"/>
      <c r="K47" s="100"/>
      <c r="L47" s="104"/>
      <c r="M47" s="104"/>
      <c r="N47" s="104"/>
      <c r="O47" s="104"/>
      <c r="P47" s="101">
        <f t="shared" si="0"/>
        <v>0.44999999999999996</v>
      </c>
      <c r="Q47" s="412"/>
      <c r="R47" s="413"/>
      <c r="S47" s="413"/>
      <c r="T47" s="413"/>
      <c r="U47" s="413"/>
      <c r="V47" s="413"/>
      <c r="W47" s="413"/>
      <c r="X47" s="413"/>
      <c r="Y47" s="413"/>
      <c r="Z47" s="413"/>
      <c r="AA47" s="413"/>
      <c r="AB47" s="413"/>
      <c r="AC47" s="413"/>
      <c r="AD47" s="414"/>
      <c r="AE47" s="97"/>
    </row>
    <row r="48" spans="1:41" ht="43" customHeight="1" x14ac:dyDescent="0.35">
      <c r="A48" s="264" t="s">
        <v>94</v>
      </c>
      <c r="B48" s="266">
        <v>7</v>
      </c>
      <c r="C48" s="102" t="s">
        <v>62</v>
      </c>
      <c r="D48" s="103">
        <v>0.02</v>
      </c>
      <c r="E48" s="103">
        <v>0.08</v>
      </c>
      <c r="F48" s="103">
        <v>0.09</v>
      </c>
      <c r="G48" s="103">
        <v>0.09</v>
      </c>
      <c r="H48" s="103">
        <v>0.09</v>
      </c>
      <c r="I48" s="103">
        <v>0.09</v>
      </c>
      <c r="J48" s="103">
        <v>0.09</v>
      </c>
      <c r="K48" s="103">
        <v>0.09</v>
      </c>
      <c r="L48" s="103">
        <v>0.09</v>
      </c>
      <c r="M48" s="103">
        <v>0.09</v>
      </c>
      <c r="N48" s="103">
        <v>0.09</v>
      </c>
      <c r="O48" s="103">
        <v>0.09</v>
      </c>
      <c r="P48" s="101">
        <f t="shared" si="0"/>
        <v>0.99999999999999978</v>
      </c>
      <c r="Q48" s="268" t="s">
        <v>526</v>
      </c>
      <c r="R48" s="269"/>
      <c r="S48" s="269"/>
      <c r="T48" s="269"/>
      <c r="U48" s="269"/>
      <c r="V48" s="269"/>
      <c r="W48" s="269"/>
      <c r="X48" s="269"/>
      <c r="Y48" s="269"/>
      <c r="Z48" s="269"/>
      <c r="AA48" s="269"/>
      <c r="AB48" s="269"/>
      <c r="AC48" s="269"/>
      <c r="AD48" s="270"/>
      <c r="AE48" s="97"/>
    </row>
    <row r="49" spans="1:31" ht="43" customHeight="1" x14ac:dyDescent="0.35">
      <c r="A49" s="265"/>
      <c r="B49" s="267"/>
      <c r="C49" s="91" t="s">
        <v>65</v>
      </c>
      <c r="D49" s="105">
        <v>0.02</v>
      </c>
      <c r="E49" s="105">
        <v>0.08</v>
      </c>
      <c r="F49" s="105">
        <v>0.09</v>
      </c>
      <c r="G49" s="105">
        <v>0.09</v>
      </c>
      <c r="H49" s="105">
        <v>0.09</v>
      </c>
      <c r="I49" s="105">
        <v>0.09</v>
      </c>
      <c r="J49" s="105"/>
      <c r="K49" s="105"/>
      <c r="L49" s="106"/>
      <c r="M49" s="106"/>
      <c r="N49" s="106"/>
      <c r="O49" s="106"/>
      <c r="P49" s="226">
        <f t="shared" si="0"/>
        <v>0.45999999999999996</v>
      </c>
      <c r="Q49" s="271"/>
      <c r="R49" s="272"/>
      <c r="S49" s="272"/>
      <c r="T49" s="272"/>
      <c r="U49" s="272"/>
      <c r="V49" s="272"/>
      <c r="W49" s="272"/>
      <c r="X49" s="272"/>
      <c r="Y49" s="272"/>
      <c r="Z49" s="272"/>
      <c r="AA49" s="272"/>
      <c r="AB49" s="272"/>
      <c r="AC49" s="272"/>
      <c r="AD49" s="273"/>
      <c r="AE49" s="97"/>
    </row>
    <row r="50" spans="1:31" x14ac:dyDescent="0.35">
      <c r="A50" s="50" t="s">
        <v>95</v>
      </c>
      <c r="P50" s="225"/>
    </row>
  </sheetData>
  <mergeCells count="86">
    <mergeCell ref="Q44:AD45"/>
    <mergeCell ref="Q46:AD47"/>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C32:C33"/>
    <mergeCell ref="D32:P32"/>
    <mergeCell ref="Q32:AD32"/>
    <mergeCell ref="Q33:V33"/>
    <mergeCell ref="W33:Z33"/>
    <mergeCell ref="AA33:AD33"/>
    <mergeCell ref="A34:A35"/>
    <mergeCell ref="B34:B35"/>
    <mergeCell ref="Q34:V35"/>
    <mergeCell ref="W34:Z35"/>
    <mergeCell ref="AA34:AD35"/>
    <mergeCell ref="A36:A37"/>
    <mergeCell ref="B36:B37"/>
    <mergeCell ref="C36:P36"/>
    <mergeCell ref="Q36:AD36"/>
    <mergeCell ref="Q37:AD37"/>
    <mergeCell ref="A38:A39"/>
    <mergeCell ref="B38:B39"/>
    <mergeCell ref="Q38:AD39"/>
    <mergeCell ref="A48:A49"/>
    <mergeCell ref="B48:B49"/>
    <mergeCell ref="Q48:AD49"/>
    <mergeCell ref="A40:A41"/>
    <mergeCell ref="B40:B41"/>
    <mergeCell ref="Q40:AD41"/>
    <mergeCell ref="A42:A43"/>
    <mergeCell ref="B42:B43"/>
    <mergeCell ref="Q42:AD43"/>
    <mergeCell ref="A46:A47"/>
    <mergeCell ref="A44:A45"/>
    <mergeCell ref="B44:B45"/>
    <mergeCell ref="B46:B47"/>
  </mergeCells>
  <dataValidations count="4">
    <dataValidation type="textLength" operator="lessThanOrEqual" allowBlank="1" showInputMessage="1" showErrorMessage="1" errorTitle="Máximo 2.000 caracteres" error="Máximo 2.000 caracteres" sqref="R42:AD43 Q46 Q48:AD49 W34 AA34 Q34 R38:AD39 Q38:Q39 Q42:Q4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 type="textLength" operator="lessThanOrEqual" allowBlank="1" showInputMessage="1" showErrorMessage="1" errorTitle="Máximo 2.000 caracteres" error="Máximo 2.000 caracteres" sqref="Q40:AD41" xr:uid="{774E1D4F-260B-4C54-A39A-94FDDF15D919}">
      <formula1>3000</formula1>
    </dataValidation>
  </dataValidations>
  <pageMargins left="0.25" right="0.25" top="0.75" bottom="0.75" header="0.3" footer="0.3"/>
  <pageSetup scale="27"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8.81640625" defaultRowHeight="14.5" x14ac:dyDescent="0.35"/>
  <cols>
    <col min="1" max="256" width="11.45312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baseColWidth="10" defaultColWidth="8.81640625" defaultRowHeight="14.5" x14ac:dyDescent="0.35"/>
  <cols>
    <col min="1" max="2" width="11.453125" customWidth="1"/>
    <col min="3" max="3" width="6.7265625" customWidth="1"/>
    <col min="4" max="4" width="8.7265625" customWidth="1"/>
    <col min="5" max="5" width="10.7265625" customWidth="1"/>
    <col min="6" max="256" width="11.453125" customWidth="1"/>
  </cols>
  <sheetData>
    <row r="1" spans="1:14" x14ac:dyDescent="0.35">
      <c r="B1" t="s">
        <v>507</v>
      </c>
      <c r="C1" s="648" t="s">
        <v>508</v>
      </c>
      <c r="D1" s="648"/>
      <c r="E1" s="648"/>
      <c r="F1" s="648"/>
      <c r="G1" s="649" t="s">
        <v>509</v>
      </c>
      <c r="H1" s="650"/>
      <c r="I1" s="650"/>
      <c r="J1" s="651"/>
      <c r="K1" s="647" t="s">
        <v>510</v>
      </c>
      <c r="L1" s="647"/>
      <c r="M1" s="647"/>
      <c r="N1" s="647"/>
    </row>
    <row r="2" spans="1:14" x14ac:dyDescent="0.35">
      <c r="C2" s="4"/>
      <c r="D2" s="4"/>
      <c r="E2" s="4"/>
      <c r="F2" s="4" t="s">
        <v>511</v>
      </c>
      <c r="G2" s="30"/>
      <c r="H2" s="4"/>
      <c r="I2" s="4"/>
      <c r="J2" s="31" t="s">
        <v>511</v>
      </c>
      <c r="K2" s="4"/>
      <c r="L2" s="4"/>
      <c r="M2" s="4"/>
      <c r="N2" s="4" t="s">
        <v>511</v>
      </c>
    </row>
    <row r="3" spans="1:14" x14ac:dyDescent="0.35">
      <c r="A3" s="646" t="s">
        <v>512</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5">
      <c r="A4" s="646"/>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5">
      <c r="A5" s="646"/>
      <c r="B5" s="5">
        <v>3</v>
      </c>
      <c r="C5" s="6">
        <v>0.05</v>
      </c>
      <c r="D5" s="6">
        <v>0.05</v>
      </c>
      <c r="E5" s="6">
        <v>0.1</v>
      </c>
      <c r="F5" s="7">
        <f>(C5+D5+E5)</f>
        <v>0.2</v>
      </c>
      <c r="G5" s="32">
        <v>0.1</v>
      </c>
      <c r="H5" s="6">
        <v>0.1</v>
      </c>
      <c r="I5" s="6">
        <v>0.1</v>
      </c>
      <c r="J5" s="33">
        <f>(G5+H5+I5)</f>
        <v>0.30000000000000004</v>
      </c>
      <c r="K5" s="24"/>
      <c r="L5" s="5"/>
      <c r="M5" s="5"/>
      <c r="N5" s="5"/>
    </row>
    <row r="6" spans="1:14" x14ac:dyDescent="0.35">
      <c r="A6" s="646"/>
      <c r="B6" s="5">
        <v>4</v>
      </c>
      <c r="C6" s="6">
        <v>0.1</v>
      </c>
      <c r="D6" s="6">
        <v>0.1</v>
      </c>
      <c r="E6" s="6">
        <v>0.2</v>
      </c>
      <c r="F6" s="7">
        <f>(C6+D6+E6)</f>
        <v>0.4</v>
      </c>
      <c r="G6" s="32">
        <v>0</v>
      </c>
      <c r="H6" s="6">
        <v>0</v>
      </c>
      <c r="I6" s="6">
        <v>0.1</v>
      </c>
      <c r="J6" s="33">
        <f>(G6+H6+I6)</f>
        <v>0.1</v>
      </c>
      <c r="K6" s="24"/>
      <c r="L6" s="5"/>
      <c r="M6" s="5"/>
      <c r="N6" s="5"/>
    </row>
    <row r="7" spans="1:14" x14ac:dyDescent="0.35">
      <c r="A7" s="646"/>
      <c r="B7" s="5">
        <v>5</v>
      </c>
      <c r="C7" s="6">
        <v>0</v>
      </c>
      <c r="D7" s="6">
        <v>0</v>
      </c>
      <c r="E7" s="6">
        <v>0</v>
      </c>
      <c r="F7" s="7">
        <f>(C7+D7+E7)</f>
        <v>0</v>
      </c>
      <c r="G7" s="32">
        <v>0</v>
      </c>
      <c r="H7" s="6">
        <v>0</v>
      </c>
      <c r="I7" s="6">
        <v>0</v>
      </c>
      <c r="J7" s="33">
        <f>(G7+H7+I7)</f>
        <v>0</v>
      </c>
      <c r="K7" s="24"/>
      <c r="L7" s="5"/>
      <c r="M7" s="5"/>
      <c r="N7" s="5"/>
    </row>
    <row r="8" spans="1:14" x14ac:dyDescent="0.35">
      <c r="A8" s="646" t="s">
        <v>513</v>
      </c>
      <c r="B8" s="9">
        <v>6</v>
      </c>
      <c r="C8" s="10">
        <v>0.1</v>
      </c>
      <c r="D8" s="10">
        <v>0.1</v>
      </c>
      <c r="E8" s="10">
        <v>0.1</v>
      </c>
      <c r="F8" s="11">
        <f>C8+D8+E8</f>
        <v>0.30000000000000004</v>
      </c>
      <c r="G8" s="34"/>
      <c r="H8" s="9"/>
      <c r="I8" s="9"/>
      <c r="J8" s="35"/>
      <c r="K8" s="25"/>
      <c r="L8" s="9"/>
      <c r="M8" s="9"/>
      <c r="N8" s="9"/>
    </row>
    <row r="9" spans="1:14" x14ac:dyDescent="0.35">
      <c r="A9" s="646"/>
      <c r="B9" s="9">
        <v>7</v>
      </c>
      <c r="C9" s="9"/>
      <c r="D9" s="9"/>
      <c r="E9" s="9"/>
      <c r="F9" s="19"/>
      <c r="G9" s="36"/>
      <c r="H9" s="9"/>
      <c r="I9" s="9"/>
      <c r="J9" s="35"/>
      <c r="K9" s="25"/>
      <c r="L9" s="9"/>
      <c r="M9" s="9"/>
      <c r="N9" s="9"/>
    </row>
    <row r="10" spans="1:14" x14ac:dyDescent="0.35">
      <c r="A10" s="646"/>
      <c r="B10" s="9">
        <v>8</v>
      </c>
      <c r="C10" s="9"/>
      <c r="D10" s="9"/>
      <c r="E10" s="9"/>
      <c r="F10" s="19"/>
      <c r="G10" s="36"/>
      <c r="H10" s="9"/>
      <c r="I10" s="9"/>
      <c r="J10" s="35"/>
      <c r="K10" s="25"/>
      <c r="L10" s="9"/>
      <c r="M10" s="9"/>
      <c r="N10" s="9"/>
    </row>
    <row r="11" spans="1:14" x14ac:dyDescent="0.35">
      <c r="A11" s="646"/>
      <c r="B11" s="9">
        <v>9</v>
      </c>
      <c r="C11" s="9"/>
      <c r="D11" s="9"/>
      <c r="E11" s="9"/>
      <c r="F11" s="19"/>
      <c r="G11" s="36"/>
      <c r="H11" s="9"/>
      <c r="I11" s="9"/>
      <c r="J11" s="35"/>
      <c r="K11" s="25"/>
      <c r="L11" s="9"/>
      <c r="M11" s="9"/>
      <c r="N11" s="9"/>
    </row>
    <row r="12" spans="1:14" x14ac:dyDescent="0.35">
      <c r="A12" s="646" t="s">
        <v>514</v>
      </c>
      <c r="B12" s="14">
        <v>10</v>
      </c>
      <c r="C12" s="14"/>
      <c r="D12" s="14"/>
      <c r="E12" s="14"/>
      <c r="F12" s="20"/>
      <c r="G12" s="37"/>
      <c r="H12" s="14"/>
      <c r="I12" s="14"/>
      <c r="J12" s="38"/>
      <c r="K12" s="26"/>
      <c r="L12" s="14"/>
      <c r="M12" s="14"/>
      <c r="N12" s="14"/>
    </row>
    <row r="13" spans="1:14" x14ac:dyDescent="0.35">
      <c r="A13" s="646"/>
      <c r="B13" s="14">
        <v>11</v>
      </c>
      <c r="C13" s="14"/>
      <c r="D13" s="14"/>
      <c r="E13" s="14"/>
      <c r="F13" s="20"/>
      <c r="G13" s="37"/>
      <c r="H13" s="14"/>
      <c r="I13" s="14"/>
      <c r="J13" s="38"/>
      <c r="K13" s="26"/>
      <c r="L13" s="14"/>
      <c r="M13" s="14"/>
      <c r="N13" s="14"/>
    </row>
    <row r="14" spans="1:14" x14ac:dyDescent="0.35">
      <c r="A14" s="646"/>
      <c r="B14" s="14">
        <v>12</v>
      </c>
      <c r="C14" s="14"/>
      <c r="D14" s="14"/>
      <c r="E14" s="14"/>
      <c r="F14" s="20"/>
      <c r="G14" s="37"/>
      <c r="H14" s="14"/>
      <c r="I14" s="14"/>
      <c r="J14" s="38"/>
      <c r="K14" s="26"/>
      <c r="L14" s="14"/>
      <c r="M14" s="14"/>
      <c r="N14" s="14"/>
    </row>
    <row r="15" spans="1:14" x14ac:dyDescent="0.35">
      <c r="A15" s="646"/>
      <c r="B15" s="14">
        <v>13</v>
      </c>
      <c r="C15" s="14"/>
      <c r="D15" s="14"/>
      <c r="E15" s="14"/>
      <c r="F15" s="20"/>
      <c r="G15" s="37"/>
      <c r="H15" s="14"/>
      <c r="I15" s="14"/>
      <c r="J15" s="38"/>
      <c r="K15" s="26"/>
      <c r="L15" s="14"/>
      <c r="M15" s="14"/>
      <c r="N15" s="14"/>
    </row>
    <row r="16" spans="1:14" x14ac:dyDescent="0.35">
      <c r="A16" s="646" t="s">
        <v>515</v>
      </c>
      <c r="B16" s="15">
        <v>14</v>
      </c>
      <c r="C16" s="15"/>
      <c r="D16" s="15"/>
      <c r="E16" s="15"/>
      <c r="F16" s="21"/>
      <c r="G16" s="39"/>
      <c r="H16" s="15"/>
      <c r="I16" s="15"/>
      <c r="J16" s="40"/>
      <c r="K16" s="27"/>
      <c r="L16" s="15"/>
      <c r="M16" s="15"/>
      <c r="N16" s="15"/>
    </row>
    <row r="17" spans="1:14" x14ac:dyDescent="0.35">
      <c r="A17" s="646"/>
      <c r="B17" s="15">
        <v>15</v>
      </c>
      <c r="C17" s="15"/>
      <c r="D17" s="15"/>
      <c r="E17" s="15"/>
      <c r="F17" s="21"/>
      <c r="G17" s="39"/>
      <c r="H17" s="15"/>
      <c r="I17" s="15"/>
      <c r="J17" s="40"/>
      <c r="K17" s="27"/>
      <c r="L17" s="15"/>
      <c r="M17" s="15"/>
      <c r="N17" s="15"/>
    </row>
    <row r="18" spans="1:14" x14ac:dyDescent="0.35">
      <c r="A18" s="646"/>
      <c r="B18" s="15">
        <v>16</v>
      </c>
      <c r="C18" s="15"/>
      <c r="D18" s="15"/>
      <c r="E18" s="15"/>
      <c r="F18" s="21"/>
      <c r="G18" s="39"/>
      <c r="H18" s="15"/>
      <c r="I18" s="15"/>
      <c r="J18" s="40"/>
      <c r="K18" s="27"/>
      <c r="L18" s="15"/>
      <c r="M18" s="15"/>
      <c r="N18" s="15"/>
    </row>
    <row r="19" spans="1:14" x14ac:dyDescent="0.35">
      <c r="A19" s="646" t="s">
        <v>516</v>
      </c>
      <c r="B19" s="18">
        <v>17</v>
      </c>
      <c r="C19" s="18"/>
      <c r="D19" s="18"/>
      <c r="E19" s="18"/>
      <c r="F19" s="22"/>
      <c r="G19" s="41"/>
      <c r="H19" s="18"/>
      <c r="I19" s="18"/>
      <c r="J19" s="42"/>
      <c r="K19" s="28"/>
      <c r="L19" s="18"/>
      <c r="M19" s="18"/>
      <c r="N19" s="18"/>
    </row>
    <row r="20" spans="1:14" x14ac:dyDescent="0.35">
      <c r="A20" s="646"/>
      <c r="B20" s="18">
        <v>18</v>
      </c>
      <c r="C20" s="18"/>
      <c r="D20" s="18"/>
      <c r="E20" s="18"/>
      <c r="F20" s="22"/>
      <c r="G20" s="41"/>
      <c r="H20" s="18"/>
      <c r="I20" s="18"/>
      <c r="J20" s="42"/>
      <c r="K20" s="28"/>
      <c r="L20" s="18"/>
      <c r="M20" s="18"/>
      <c r="N20" s="18"/>
    </row>
    <row r="21" spans="1:14" x14ac:dyDescent="0.35">
      <c r="A21" s="646"/>
      <c r="B21" s="18">
        <v>19</v>
      </c>
      <c r="C21" s="18"/>
      <c r="D21" s="18"/>
      <c r="E21" s="18"/>
      <c r="F21" s="22"/>
      <c r="G21" s="41"/>
      <c r="H21" s="18"/>
      <c r="I21" s="18"/>
      <c r="J21" s="42"/>
      <c r="K21" s="28"/>
      <c r="L21" s="18"/>
      <c r="M21" s="18"/>
      <c r="N21" s="18"/>
    </row>
    <row r="22" spans="1:14" x14ac:dyDescent="0.35">
      <c r="A22" s="646"/>
      <c r="B22" s="18">
        <v>20</v>
      </c>
      <c r="C22" s="18"/>
      <c r="D22" s="18"/>
      <c r="E22" s="18"/>
      <c r="F22" s="22"/>
      <c r="G22" s="41"/>
      <c r="H22" s="18"/>
      <c r="I22" s="18"/>
      <c r="J22" s="42"/>
      <c r="K22" s="28"/>
      <c r="L22" s="18"/>
      <c r="M22" s="18"/>
      <c r="N22" s="18"/>
    </row>
    <row r="23" spans="1:14" x14ac:dyDescent="0.35">
      <c r="A23" s="646" t="s">
        <v>517</v>
      </c>
      <c r="B23" s="13">
        <v>21</v>
      </c>
      <c r="C23" s="13"/>
      <c r="D23" s="13"/>
      <c r="E23" s="13"/>
      <c r="F23" s="23"/>
      <c r="G23" s="43"/>
      <c r="H23" s="13"/>
      <c r="I23" s="13"/>
      <c r="J23" s="44"/>
      <c r="K23" s="29"/>
      <c r="L23" s="13"/>
      <c r="M23" s="13"/>
      <c r="N23" s="13"/>
    </row>
    <row r="24" spans="1:14" x14ac:dyDescent="0.35">
      <c r="A24" s="646"/>
      <c r="B24" s="13">
        <v>22</v>
      </c>
      <c r="C24" s="13"/>
      <c r="D24" s="13"/>
      <c r="E24" s="13"/>
      <c r="F24" s="23"/>
      <c r="G24" s="43"/>
      <c r="H24" s="13"/>
      <c r="I24" s="13"/>
      <c r="J24" s="44"/>
      <c r="K24" s="29"/>
      <c r="L24" s="13"/>
      <c r="M24" s="13"/>
      <c r="N24" s="13"/>
    </row>
    <row r="25" spans="1:14" x14ac:dyDescent="0.35">
      <c r="A25" s="646"/>
      <c r="B25" s="13">
        <v>23</v>
      </c>
      <c r="C25" s="13"/>
      <c r="D25" s="13"/>
      <c r="E25" s="13"/>
      <c r="F25" s="23"/>
      <c r="G25" s="43"/>
      <c r="H25" s="13"/>
      <c r="I25" s="13"/>
      <c r="J25" s="44"/>
      <c r="K25" s="29"/>
      <c r="L25" s="13"/>
      <c r="M25" s="13"/>
      <c r="N25" s="13"/>
    </row>
    <row r="26" spans="1:14" x14ac:dyDescent="0.35">
      <c r="A26" s="646"/>
      <c r="B26" s="13">
        <v>24</v>
      </c>
      <c r="C26" s="13"/>
      <c r="D26" s="13"/>
      <c r="E26" s="13"/>
      <c r="F26" s="23"/>
      <c r="G26" s="43"/>
      <c r="H26" s="13"/>
      <c r="I26" s="13"/>
      <c r="J26" s="44"/>
      <c r="K26" s="29"/>
      <c r="L26" s="13"/>
      <c r="M26" s="13"/>
      <c r="N26" s="13"/>
    </row>
    <row r="27" spans="1:14" x14ac:dyDescent="0.35">
      <c r="A27" s="646" t="s">
        <v>518</v>
      </c>
      <c r="B27" s="9">
        <v>25</v>
      </c>
      <c r="C27" s="9"/>
      <c r="D27" s="9"/>
      <c r="E27" s="9"/>
      <c r="F27" s="9"/>
      <c r="G27" s="9"/>
      <c r="H27" s="9"/>
      <c r="I27" s="9"/>
      <c r="J27" s="9"/>
      <c r="K27" s="9"/>
      <c r="L27" s="9"/>
      <c r="M27" s="9"/>
      <c r="N27" s="9"/>
    </row>
    <row r="28" spans="1:14" x14ac:dyDescent="0.35">
      <c r="A28" s="646"/>
      <c r="B28" s="9">
        <v>26</v>
      </c>
      <c r="C28" s="9"/>
      <c r="D28" s="9"/>
      <c r="E28" s="9"/>
      <c r="F28" s="9"/>
      <c r="G28" s="9"/>
      <c r="H28" s="9"/>
      <c r="I28" s="9"/>
      <c r="J28" s="9"/>
      <c r="K28" s="9"/>
      <c r="L28" s="9"/>
      <c r="M28" s="9"/>
      <c r="N28" s="9"/>
    </row>
    <row r="29" spans="1:14" x14ac:dyDescent="0.35">
      <c r="A29" s="646"/>
      <c r="B29" s="9">
        <v>27</v>
      </c>
      <c r="C29" s="9"/>
      <c r="D29" s="9"/>
      <c r="E29" s="9"/>
      <c r="F29" s="9"/>
      <c r="G29" s="9"/>
      <c r="H29" s="9"/>
      <c r="I29" s="9"/>
      <c r="J29" s="9"/>
      <c r="K29" s="9"/>
      <c r="L29" s="9"/>
      <c r="M29" s="9"/>
      <c r="N29" s="9"/>
    </row>
    <row r="30" spans="1:14" x14ac:dyDescent="0.35">
      <c r="A30" s="646"/>
      <c r="B30" s="9">
        <v>28</v>
      </c>
      <c r="C30" s="9"/>
      <c r="D30" s="9"/>
      <c r="E30" s="9"/>
      <c r="F30" s="9"/>
      <c r="G30" s="9"/>
      <c r="H30" s="9"/>
      <c r="I30" s="9"/>
      <c r="J30" s="9"/>
      <c r="K30" s="9"/>
      <c r="L30" s="9"/>
      <c r="M30" s="9"/>
      <c r="N30" s="9"/>
    </row>
    <row r="31" spans="1:14" x14ac:dyDescent="0.35">
      <c r="A31" s="646"/>
      <c r="B31" s="9">
        <v>29</v>
      </c>
      <c r="C31" s="9"/>
      <c r="D31" s="9"/>
      <c r="E31" s="9"/>
      <c r="F31" s="9"/>
      <c r="G31" s="9"/>
      <c r="H31" s="9"/>
      <c r="I31" s="9"/>
      <c r="J31" s="9"/>
      <c r="K31" s="9"/>
      <c r="L31" s="9"/>
      <c r="M31" s="9"/>
      <c r="N31" s="9"/>
    </row>
    <row r="32" spans="1:14" x14ac:dyDescent="0.35">
      <c r="A32" s="646" t="s">
        <v>519</v>
      </c>
      <c r="B32" s="16">
        <v>30</v>
      </c>
      <c r="C32" s="16"/>
      <c r="D32" s="16"/>
      <c r="E32" s="16"/>
      <c r="F32" s="16"/>
      <c r="G32" s="16"/>
      <c r="H32" s="16"/>
      <c r="I32" s="16"/>
      <c r="J32" s="16"/>
      <c r="K32" s="16"/>
      <c r="L32" s="16"/>
      <c r="M32" s="16"/>
      <c r="N32" s="16"/>
    </row>
    <row r="33" spans="1:14" x14ac:dyDescent="0.35">
      <c r="A33" s="646"/>
      <c r="B33" s="16">
        <v>31</v>
      </c>
      <c r="C33" s="16"/>
      <c r="D33" s="16"/>
      <c r="E33" s="16"/>
      <c r="F33" s="16"/>
      <c r="G33" s="16"/>
      <c r="H33" s="16"/>
      <c r="I33" s="16"/>
      <c r="J33" s="16"/>
      <c r="K33" s="16"/>
      <c r="L33" s="16"/>
      <c r="M33" s="16"/>
      <c r="N33" s="16"/>
    </row>
    <row r="34" spans="1:14" x14ac:dyDescent="0.35">
      <c r="A34" s="646"/>
      <c r="B34" s="16">
        <v>32</v>
      </c>
      <c r="C34" s="16"/>
      <c r="D34" s="16"/>
      <c r="E34" s="16"/>
      <c r="F34" s="16"/>
      <c r="G34" s="16"/>
      <c r="H34" s="16"/>
      <c r="I34" s="16"/>
      <c r="J34" s="16"/>
      <c r="K34" s="16"/>
      <c r="L34" s="16"/>
      <c r="M34" s="16"/>
      <c r="N34" s="16"/>
    </row>
    <row r="35" spans="1:14" x14ac:dyDescent="0.35">
      <c r="A35" s="646" t="s">
        <v>520</v>
      </c>
      <c r="B35" s="17">
        <v>33</v>
      </c>
      <c r="C35" s="14"/>
      <c r="D35" s="14"/>
      <c r="E35" s="14"/>
      <c r="F35" s="14"/>
      <c r="G35" s="14"/>
      <c r="H35" s="14"/>
      <c r="I35" s="14"/>
      <c r="J35" s="14"/>
      <c r="K35" s="14"/>
      <c r="L35" s="14"/>
      <c r="M35" s="14"/>
      <c r="N35" s="14"/>
    </row>
    <row r="36" spans="1:14" x14ac:dyDescent="0.35">
      <c r="A36" s="646"/>
      <c r="B36" s="14">
        <v>34</v>
      </c>
      <c r="C36" s="14"/>
      <c r="D36" s="14"/>
      <c r="E36" s="14"/>
      <c r="F36" s="14"/>
      <c r="G36" s="14"/>
      <c r="H36" s="14"/>
      <c r="I36" s="14"/>
      <c r="J36" s="14"/>
      <c r="K36" s="14"/>
      <c r="L36" s="14"/>
      <c r="M36" s="14"/>
      <c r="N36" s="14"/>
    </row>
    <row r="37" spans="1:14" x14ac:dyDescent="0.35">
      <c r="A37" s="646"/>
      <c r="B37" s="45">
        <v>35</v>
      </c>
      <c r="C37" s="14"/>
      <c r="D37" s="14"/>
      <c r="E37" s="14"/>
      <c r="F37" s="14"/>
      <c r="G37" s="14"/>
      <c r="H37" s="14"/>
      <c r="I37" s="14"/>
      <c r="J37" s="14"/>
      <c r="K37" s="14"/>
      <c r="L37" s="14"/>
      <c r="M37" s="14"/>
      <c r="N37" s="14"/>
    </row>
    <row r="38" spans="1:14" x14ac:dyDescent="0.35">
      <c r="A38" s="646" t="s">
        <v>521</v>
      </c>
      <c r="B38" s="8">
        <v>36</v>
      </c>
      <c r="C38" s="8"/>
      <c r="D38" s="8"/>
      <c r="E38" s="8"/>
      <c r="F38" s="8"/>
      <c r="G38" s="8"/>
      <c r="H38" s="8"/>
      <c r="I38" s="8"/>
      <c r="J38" s="8"/>
      <c r="K38" s="8"/>
      <c r="L38" s="8"/>
      <c r="M38" s="8"/>
      <c r="N38" s="8"/>
    </row>
    <row r="39" spans="1:14" x14ac:dyDescent="0.35">
      <c r="A39" s="646"/>
      <c r="B39" s="8">
        <v>37</v>
      </c>
      <c r="C39" s="8"/>
      <c r="D39" s="8"/>
      <c r="E39" s="8"/>
      <c r="F39" s="8"/>
      <c r="G39" s="8"/>
      <c r="H39" s="8"/>
      <c r="I39" s="8"/>
      <c r="J39" s="8"/>
      <c r="K39" s="8"/>
      <c r="L39" s="8"/>
      <c r="M39" s="8"/>
      <c r="N39" s="8"/>
    </row>
    <row r="40" spans="1:14" x14ac:dyDescent="0.35">
      <c r="A40" s="646"/>
      <c r="B40" s="8">
        <v>38</v>
      </c>
      <c r="C40" s="8"/>
      <c r="D40" s="8"/>
      <c r="E40" s="8"/>
      <c r="F40" s="8"/>
      <c r="G40" s="8"/>
      <c r="H40" s="8"/>
      <c r="I40" s="8"/>
      <c r="J40" s="8"/>
      <c r="K40" s="8"/>
      <c r="L40" s="8"/>
      <c r="M40" s="8"/>
      <c r="N40" s="8"/>
    </row>
    <row r="41" spans="1:14" x14ac:dyDescent="0.35">
      <c r="A41" s="652" t="s">
        <v>522</v>
      </c>
      <c r="B41" s="46">
        <v>39</v>
      </c>
      <c r="C41" s="47"/>
      <c r="D41" s="47"/>
      <c r="E41" s="47"/>
      <c r="F41" s="47"/>
      <c r="G41" s="47"/>
      <c r="H41" s="47"/>
      <c r="I41" s="47"/>
      <c r="J41" s="47"/>
      <c r="K41" s="47"/>
      <c r="L41" s="47"/>
      <c r="M41" s="47"/>
      <c r="N41" s="47"/>
    </row>
    <row r="42" spans="1:14" x14ac:dyDescent="0.35">
      <c r="A42" s="652"/>
      <c r="B42" s="47">
        <v>40</v>
      </c>
      <c r="C42" s="47"/>
      <c r="D42" s="47"/>
      <c r="E42" s="47"/>
      <c r="F42" s="47"/>
      <c r="G42" s="47"/>
      <c r="H42" s="47"/>
      <c r="I42" s="47"/>
      <c r="J42" s="47"/>
      <c r="K42" s="47"/>
      <c r="L42" s="47"/>
      <c r="M42" s="47"/>
      <c r="N42" s="47"/>
    </row>
    <row r="43" spans="1:14" x14ac:dyDescent="0.35">
      <c r="A43" s="652"/>
      <c r="B43" s="47">
        <v>41</v>
      </c>
      <c r="C43" s="47"/>
      <c r="D43" s="47"/>
      <c r="E43" s="47"/>
      <c r="F43" s="47"/>
      <c r="G43" s="47"/>
      <c r="H43" s="47"/>
      <c r="I43" s="47"/>
      <c r="J43" s="47"/>
      <c r="K43" s="47"/>
      <c r="L43" s="47"/>
      <c r="M43" s="47"/>
      <c r="N43" s="47"/>
    </row>
    <row r="44" spans="1:14" x14ac:dyDescent="0.35">
      <c r="A44" s="652"/>
      <c r="B44" s="48">
        <v>42</v>
      </c>
      <c r="C44" s="47"/>
      <c r="D44" s="47"/>
      <c r="E44" s="47"/>
      <c r="F44" s="47"/>
      <c r="G44" s="47"/>
      <c r="H44" s="47"/>
      <c r="I44" s="47"/>
      <c r="J44" s="47"/>
      <c r="K44" s="47"/>
      <c r="L44" s="47"/>
      <c r="M44" s="47"/>
      <c r="N44" s="47"/>
    </row>
    <row r="45" spans="1:14" x14ac:dyDescent="0.35">
      <c r="A45" s="645" t="s">
        <v>523</v>
      </c>
      <c r="B45" s="12">
        <v>43</v>
      </c>
      <c r="C45" s="12"/>
      <c r="D45" s="12"/>
      <c r="E45" s="12"/>
      <c r="F45" s="12"/>
      <c r="G45" s="12"/>
      <c r="H45" s="12"/>
      <c r="I45" s="12"/>
      <c r="J45" s="12"/>
      <c r="K45" s="12"/>
      <c r="L45" s="12"/>
      <c r="M45" s="12"/>
      <c r="N45" s="12"/>
    </row>
    <row r="46" spans="1:14" x14ac:dyDescent="0.35">
      <c r="A46" s="645"/>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A28" zoomScale="60" zoomScaleNormal="60" workbookViewId="0">
      <selection activeCell="G42" sqref="G42:I42"/>
    </sheetView>
  </sheetViews>
  <sheetFormatPr baseColWidth="10" defaultColWidth="10.7265625" defaultRowHeight="14.5" x14ac:dyDescent="0.35"/>
  <cols>
    <col min="1" max="1" width="40" style="50" customWidth="1"/>
    <col min="2" max="2" width="15.453125" style="50" customWidth="1"/>
    <col min="3" max="4" width="13.81640625" style="50" customWidth="1"/>
    <col min="5" max="5" width="14.26953125" style="50" customWidth="1"/>
    <col min="6" max="6" width="14.1796875" style="50" customWidth="1"/>
    <col min="7" max="14" width="12.26953125" style="50" customWidth="1"/>
    <col min="15" max="15" width="14.26953125" style="50" customWidth="1"/>
    <col min="16" max="16" width="13.453125" style="50" customWidth="1"/>
    <col min="17" max="17" width="15.7265625" style="50" customWidth="1"/>
    <col min="18" max="28" width="13.453125" style="50" customWidth="1"/>
    <col min="29" max="29" width="15.7265625" style="50" customWidth="1"/>
    <col min="30" max="30" width="15.81640625" style="50" customWidth="1"/>
    <col min="31" max="31" width="6.4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54296875" style="50" customWidth="1"/>
    <col min="37" max="37" width="18.453125" style="50" bestFit="1" customWidth="1"/>
    <col min="38" max="38" width="4.4531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46"/>
      <c r="B1" s="349"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1"/>
      <c r="AB1" s="352" t="s">
        <v>1</v>
      </c>
      <c r="AC1" s="353"/>
      <c r="AD1" s="354"/>
    </row>
    <row r="2" spans="1:30" ht="30.75" customHeight="1" x14ac:dyDescent="0.35">
      <c r="A2" s="347"/>
      <c r="B2" s="355" t="s">
        <v>2</v>
      </c>
      <c r="C2" s="356"/>
      <c r="D2" s="356"/>
      <c r="E2" s="356"/>
      <c r="F2" s="356"/>
      <c r="G2" s="356"/>
      <c r="H2" s="356"/>
      <c r="I2" s="356"/>
      <c r="J2" s="356"/>
      <c r="K2" s="356"/>
      <c r="L2" s="356"/>
      <c r="M2" s="356"/>
      <c r="N2" s="356"/>
      <c r="O2" s="356"/>
      <c r="P2" s="356"/>
      <c r="Q2" s="356"/>
      <c r="R2" s="356"/>
      <c r="S2" s="356"/>
      <c r="T2" s="356"/>
      <c r="U2" s="356"/>
      <c r="V2" s="356"/>
      <c r="W2" s="356"/>
      <c r="X2" s="356"/>
      <c r="Y2" s="356"/>
      <c r="Z2" s="356"/>
      <c r="AA2" s="357"/>
      <c r="AB2" s="358" t="s">
        <v>3</v>
      </c>
      <c r="AC2" s="359"/>
      <c r="AD2" s="360"/>
    </row>
    <row r="3" spans="1:30" ht="24" customHeight="1" x14ac:dyDescent="0.35">
      <c r="A3" s="347"/>
      <c r="B3" s="361" t="s">
        <v>4</v>
      </c>
      <c r="C3" s="362"/>
      <c r="D3" s="362"/>
      <c r="E3" s="362"/>
      <c r="F3" s="362"/>
      <c r="G3" s="362"/>
      <c r="H3" s="362"/>
      <c r="I3" s="362"/>
      <c r="J3" s="362"/>
      <c r="K3" s="362"/>
      <c r="L3" s="362"/>
      <c r="M3" s="362"/>
      <c r="N3" s="362"/>
      <c r="O3" s="362"/>
      <c r="P3" s="362"/>
      <c r="Q3" s="362"/>
      <c r="R3" s="362"/>
      <c r="S3" s="362"/>
      <c r="T3" s="362"/>
      <c r="U3" s="362"/>
      <c r="V3" s="362"/>
      <c r="W3" s="362"/>
      <c r="X3" s="362"/>
      <c r="Y3" s="362"/>
      <c r="Z3" s="362"/>
      <c r="AA3" s="363"/>
      <c r="AB3" s="358" t="s">
        <v>5</v>
      </c>
      <c r="AC3" s="359"/>
      <c r="AD3" s="360"/>
    </row>
    <row r="4" spans="1:30" ht="22" customHeight="1" thickBot="1" x14ac:dyDescent="0.4">
      <c r="A4" s="348"/>
      <c r="B4" s="364"/>
      <c r="C4" s="365"/>
      <c r="D4" s="365"/>
      <c r="E4" s="365"/>
      <c r="F4" s="365"/>
      <c r="G4" s="365"/>
      <c r="H4" s="365"/>
      <c r="I4" s="365"/>
      <c r="J4" s="365"/>
      <c r="K4" s="365"/>
      <c r="L4" s="365"/>
      <c r="M4" s="365"/>
      <c r="N4" s="365"/>
      <c r="O4" s="365"/>
      <c r="P4" s="365"/>
      <c r="Q4" s="365"/>
      <c r="R4" s="365"/>
      <c r="S4" s="365"/>
      <c r="T4" s="365"/>
      <c r="U4" s="365"/>
      <c r="V4" s="365"/>
      <c r="W4" s="365"/>
      <c r="X4" s="365"/>
      <c r="Y4" s="365"/>
      <c r="Z4" s="365"/>
      <c r="AA4" s="366"/>
      <c r="AB4" s="367" t="s">
        <v>6</v>
      </c>
      <c r="AC4" s="368"/>
      <c r="AD4" s="369"/>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70" t="s">
        <v>7</v>
      </c>
      <c r="B7" s="371"/>
      <c r="C7" s="376"/>
      <c r="D7" s="370" t="s">
        <v>8</v>
      </c>
      <c r="E7" s="382"/>
      <c r="F7" s="382"/>
      <c r="G7" s="382"/>
      <c r="H7" s="371"/>
      <c r="I7" s="385">
        <v>44749</v>
      </c>
      <c r="J7" s="386"/>
      <c r="K7" s="370" t="s">
        <v>9</v>
      </c>
      <c r="L7" s="371"/>
      <c r="M7" s="401" t="s">
        <v>10</v>
      </c>
      <c r="N7" s="402"/>
      <c r="O7" s="391"/>
      <c r="P7" s="392"/>
      <c r="Q7" s="54"/>
      <c r="R7" s="54"/>
      <c r="S7" s="54"/>
      <c r="T7" s="54"/>
      <c r="U7" s="54"/>
      <c r="V7" s="54"/>
      <c r="W7" s="54"/>
      <c r="X7" s="54"/>
      <c r="Y7" s="54"/>
      <c r="Z7" s="55"/>
      <c r="AA7" s="54"/>
      <c r="AB7" s="54"/>
      <c r="AC7" s="60"/>
      <c r="AD7" s="61"/>
    </row>
    <row r="8" spans="1:30" x14ac:dyDescent="0.35">
      <c r="A8" s="372"/>
      <c r="B8" s="373"/>
      <c r="C8" s="377"/>
      <c r="D8" s="372"/>
      <c r="E8" s="383"/>
      <c r="F8" s="383"/>
      <c r="G8" s="383"/>
      <c r="H8" s="373"/>
      <c r="I8" s="387"/>
      <c r="J8" s="388"/>
      <c r="K8" s="372"/>
      <c r="L8" s="373"/>
      <c r="M8" s="393" t="s">
        <v>11</v>
      </c>
      <c r="N8" s="394"/>
      <c r="O8" s="395"/>
      <c r="P8" s="396"/>
      <c r="Q8" s="54"/>
      <c r="R8" s="54"/>
      <c r="S8" s="54"/>
      <c r="T8" s="54"/>
      <c r="U8" s="54"/>
      <c r="V8" s="54"/>
      <c r="W8" s="54"/>
      <c r="X8" s="54"/>
      <c r="Y8" s="54"/>
      <c r="Z8" s="55"/>
      <c r="AA8" s="54"/>
      <c r="AB8" s="54"/>
      <c r="AC8" s="60"/>
      <c r="AD8" s="61"/>
    </row>
    <row r="9" spans="1:30" ht="15.75" customHeight="1" x14ac:dyDescent="0.35">
      <c r="A9" s="374"/>
      <c r="B9" s="375"/>
      <c r="C9" s="378"/>
      <c r="D9" s="374"/>
      <c r="E9" s="384"/>
      <c r="F9" s="384"/>
      <c r="G9" s="384"/>
      <c r="H9" s="375"/>
      <c r="I9" s="389"/>
      <c r="J9" s="390"/>
      <c r="K9" s="374"/>
      <c r="L9" s="375"/>
      <c r="M9" s="397" t="s">
        <v>12</v>
      </c>
      <c r="N9" s="398"/>
      <c r="O9" s="399" t="s">
        <v>13</v>
      </c>
      <c r="P9" s="400"/>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370" t="s">
        <v>14</v>
      </c>
      <c r="B11" s="371"/>
      <c r="C11" s="379" t="s">
        <v>15</v>
      </c>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1"/>
    </row>
    <row r="12" spans="1:30" ht="15" customHeight="1" x14ac:dyDescent="0.35">
      <c r="A12" s="372"/>
      <c r="B12" s="373"/>
      <c r="C12" s="361"/>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3"/>
    </row>
    <row r="13" spans="1:30" ht="15" customHeight="1" thickBot="1" x14ac:dyDescent="0.4">
      <c r="A13" s="374"/>
      <c r="B13" s="375"/>
      <c r="C13" s="364"/>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6"/>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37" t="s">
        <v>16</v>
      </c>
      <c r="B15" s="338"/>
      <c r="C15" s="339" t="s">
        <v>17</v>
      </c>
      <c r="D15" s="340"/>
      <c r="E15" s="340"/>
      <c r="F15" s="340"/>
      <c r="G15" s="340"/>
      <c r="H15" s="340"/>
      <c r="I15" s="340"/>
      <c r="J15" s="340"/>
      <c r="K15" s="341"/>
      <c r="L15" s="332" t="s">
        <v>18</v>
      </c>
      <c r="M15" s="336"/>
      <c r="N15" s="336"/>
      <c r="O15" s="336"/>
      <c r="P15" s="336"/>
      <c r="Q15" s="333"/>
      <c r="R15" s="329" t="s">
        <v>19</v>
      </c>
      <c r="S15" s="330"/>
      <c r="T15" s="330"/>
      <c r="U15" s="330"/>
      <c r="V15" s="330"/>
      <c r="W15" s="330"/>
      <c r="X15" s="331"/>
      <c r="Y15" s="332" t="s">
        <v>20</v>
      </c>
      <c r="Z15" s="333"/>
      <c r="AA15" s="339" t="s">
        <v>21</v>
      </c>
      <c r="AB15" s="340"/>
      <c r="AC15" s="340"/>
      <c r="AD15" s="341"/>
    </row>
    <row r="16" spans="1:30" ht="9" customHeight="1" thickBot="1" x14ac:dyDescent="0.4">
      <c r="A16" s="59"/>
      <c r="B16" s="54"/>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73"/>
      <c r="AD16" s="74"/>
    </row>
    <row r="17" spans="1:41" s="76" customFormat="1" ht="37.5" customHeight="1" thickBot="1" x14ac:dyDescent="0.4">
      <c r="A17" s="337" t="s">
        <v>22</v>
      </c>
      <c r="B17" s="338"/>
      <c r="C17" s="343" t="s">
        <v>96</v>
      </c>
      <c r="D17" s="344"/>
      <c r="E17" s="344"/>
      <c r="F17" s="344"/>
      <c r="G17" s="344"/>
      <c r="H17" s="344"/>
      <c r="I17" s="344"/>
      <c r="J17" s="344"/>
      <c r="K17" s="344"/>
      <c r="L17" s="344"/>
      <c r="M17" s="344"/>
      <c r="N17" s="344"/>
      <c r="O17" s="344"/>
      <c r="P17" s="344"/>
      <c r="Q17" s="345"/>
      <c r="R17" s="332" t="s">
        <v>24</v>
      </c>
      <c r="S17" s="336"/>
      <c r="T17" s="336"/>
      <c r="U17" s="336"/>
      <c r="V17" s="333"/>
      <c r="W17" s="435">
        <v>2</v>
      </c>
      <c r="X17" s="436"/>
      <c r="Y17" s="336" t="s">
        <v>25</v>
      </c>
      <c r="Z17" s="336"/>
      <c r="AA17" s="336"/>
      <c r="AB17" s="333"/>
      <c r="AC17" s="415">
        <v>0.15</v>
      </c>
      <c r="AD17" s="416"/>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332" t="s">
        <v>26</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3"/>
      <c r="AE19" s="83"/>
      <c r="AF19" s="83"/>
    </row>
    <row r="20" spans="1:41" ht="32.25" customHeight="1" thickBot="1" x14ac:dyDescent="0.4">
      <c r="A20" s="82"/>
      <c r="B20" s="60"/>
      <c r="C20" s="406" t="s">
        <v>27</v>
      </c>
      <c r="D20" s="407"/>
      <c r="E20" s="407"/>
      <c r="F20" s="407"/>
      <c r="G20" s="407"/>
      <c r="H20" s="407"/>
      <c r="I20" s="407"/>
      <c r="J20" s="407"/>
      <c r="K20" s="407"/>
      <c r="L20" s="407"/>
      <c r="M20" s="407"/>
      <c r="N20" s="407"/>
      <c r="O20" s="407"/>
      <c r="P20" s="408"/>
      <c r="Q20" s="403" t="s">
        <v>28</v>
      </c>
      <c r="R20" s="404"/>
      <c r="S20" s="404"/>
      <c r="T20" s="404"/>
      <c r="U20" s="404"/>
      <c r="V20" s="404"/>
      <c r="W20" s="404"/>
      <c r="X20" s="404"/>
      <c r="Y20" s="404"/>
      <c r="Z20" s="404"/>
      <c r="AA20" s="404"/>
      <c r="AB20" s="404"/>
      <c r="AC20" s="404"/>
      <c r="AD20" s="405"/>
      <c r="AE20" s="83"/>
      <c r="AF20" s="83"/>
    </row>
    <row r="21" spans="1:41" ht="32.25" customHeight="1" thickBot="1" x14ac:dyDescent="0.4">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5">
      <c r="A22" s="289" t="s">
        <v>43</v>
      </c>
      <c r="B22" s="294"/>
      <c r="C22" s="175"/>
      <c r="D22" s="173"/>
      <c r="E22" s="173"/>
      <c r="F22" s="173"/>
      <c r="G22" s="173"/>
      <c r="H22" s="173"/>
      <c r="I22" s="173"/>
      <c r="J22" s="173"/>
      <c r="K22" s="173"/>
      <c r="L22" s="173"/>
      <c r="M22" s="173"/>
      <c r="N22" s="173"/>
      <c r="O22" s="173">
        <f>SUM(C22:N22)</f>
        <v>0</v>
      </c>
      <c r="P22" s="176"/>
      <c r="Q22" s="217">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35">
      <c r="A23" s="290" t="s">
        <v>44</v>
      </c>
      <c r="B23" s="297"/>
      <c r="C23" s="170"/>
      <c r="D23" s="169"/>
      <c r="E23" s="169"/>
      <c r="F23" s="169"/>
      <c r="G23" s="169"/>
      <c r="H23" s="169"/>
      <c r="I23" s="169"/>
      <c r="J23" s="169"/>
      <c r="K23" s="169"/>
      <c r="L23" s="169"/>
      <c r="M23" s="169"/>
      <c r="N23" s="169"/>
      <c r="O23" s="169">
        <f>SUM(C23:N23)</f>
        <v>0</v>
      </c>
      <c r="P23" s="188" t="str">
        <f>IFERROR(O23/(SUMIF(C23:N23,"&gt;0",C22:N22))," ")</f>
        <v xml:space="preserve"> </v>
      </c>
      <c r="Q23" s="217">
        <v>315271250</v>
      </c>
      <c r="R23" s="219"/>
      <c r="S23" s="169">
        <v>-2954834</v>
      </c>
      <c r="T23" s="169">
        <v>1650000</v>
      </c>
      <c r="U23" s="248">
        <v>26721061</v>
      </c>
      <c r="V23" s="248">
        <v>20000000</v>
      </c>
      <c r="W23" s="219"/>
      <c r="X23" s="219"/>
      <c r="Y23" s="219"/>
      <c r="Z23" s="219"/>
      <c r="AA23" s="219"/>
      <c r="AB23" s="219"/>
      <c r="AC23" s="169">
        <f>SUM(Q23:AB23)</f>
        <v>360687477</v>
      </c>
      <c r="AD23" s="178" t="str">
        <f>IFERROR(AC22/(SUMIF(Q22:AB22,"&gt;0",#REF!))," ")</f>
        <v xml:space="preserve"> </v>
      </c>
      <c r="AE23" s="3"/>
      <c r="AF23" s="3"/>
    </row>
    <row r="24" spans="1:41" ht="32.25" customHeight="1" x14ac:dyDescent="0.35">
      <c r="A24" s="290" t="s">
        <v>45</v>
      </c>
      <c r="B24" s="297"/>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22">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x14ac:dyDescent="0.35">
      <c r="A25" s="421" t="s">
        <v>46</v>
      </c>
      <c r="B25" s="422"/>
      <c r="C25" s="171"/>
      <c r="D25" s="172">
        <v>11971398</v>
      </c>
      <c r="E25" s="172">
        <f>132530+10000000+29364110</f>
        <v>39496640</v>
      </c>
      <c r="F25" s="172">
        <v>44075</v>
      </c>
      <c r="G25" s="172"/>
      <c r="H25" s="172"/>
      <c r="I25" s="172"/>
      <c r="J25" s="172"/>
      <c r="K25" s="172"/>
      <c r="L25" s="172"/>
      <c r="M25" s="172"/>
      <c r="N25" s="172"/>
      <c r="O25" s="169">
        <f>SUM(C25:N25)</f>
        <v>51512113</v>
      </c>
      <c r="P25" s="177">
        <f>O25/O24</f>
        <v>0.97146772436070672</v>
      </c>
      <c r="Q25" s="171"/>
      <c r="R25" s="172">
        <v>13345583</v>
      </c>
      <c r="S25" s="172">
        <v>25845832</v>
      </c>
      <c r="T25" s="172">
        <v>27312500</v>
      </c>
      <c r="U25" s="172">
        <v>27312500</v>
      </c>
      <c r="V25" s="172">
        <v>54033561</v>
      </c>
      <c r="W25" s="172"/>
      <c r="X25" s="172"/>
      <c r="Y25" s="172"/>
      <c r="Z25" s="172"/>
      <c r="AA25" s="172"/>
      <c r="AB25" s="172"/>
      <c r="AC25" s="172">
        <f>SUM(Q25:AB25)</f>
        <v>147849976</v>
      </c>
      <c r="AD25" s="179">
        <f>IFERROR(AC25/(SUMIF(Q25:AB25,"&gt;0",Q24:AB24))," ")</f>
        <v>0.94052147582697199</v>
      </c>
      <c r="AE25" s="3"/>
      <c r="AF25" s="3"/>
    </row>
    <row r="26" spans="1:41" ht="32.25" customHeight="1" x14ac:dyDescent="0.3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417" t="s">
        <v>47</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1" ht="15" customHeight="1" x14ac:dyDescent="0.35">
      <c r="A28" s="423" t="s">
        <v>48</v>
      </c>
      <c r="B28" s="425" t="s">
        <v>49</v>
      </c>
      <c r="C28" s="426"/>
      <c r="D28" s="297" t="s">
        <v>50</v>
      </c>
      <c r="E28" s="298"/>
      <c r="F28" s="298"/>
      <c r="G28" s="298"/>
      <c r="H28" s="298"/>
      <c r="I28" s="298"/>
      <c r="J28" s="298"/>
      <c r="K28" s="298"/>
      <c r="L28" s="298"/>
      <c r="M28" s="298"/>
      <c r="N28" s="298"/>
      <c r="O28" s="427"/>
      <c r="P28" s="322" t="s">
        <v>41</v>
      </c>
      <c r="Q28" s="322" t="s">
        <v>51</v>
      </c>
      <c r="R28" s="322"/>
      <c r="S28" s="322"/>
      <c r="T28" s="322"/>
      <c r="U28" s="322"/>
      <c r="V28" s="322"/>
      <c r="W28" s="322"/>
      <c r="X28" s="322"/>
      <c r="Y28" s="322"/>
      <c r="Z28" s="322"/>
      <c r="AA28" s="322"/>
      <c r="AB28" s="322"/>
      <c r="AC28" s="322"/>
      <c r="AD28" s="324"/>
    </row>
    <row r="29" spans="1:41" ht="27" customHeight="1" x14ac:dyDescent="0.35">
      <c r="A29" s="424"/>
      <c r="B29" s="325"/>
      <c r="C29" s="327"/>
      <c r="D29" s="88" t="s">
        <v>29</v>
      </c>
      <c r="E29" s="88" t="s">
        <v>30</v>
      </c>
      <c r="F29" s="88" t="s">
        <v>31</v>
      </c>
      <c r="G29" s="88" t="s">
        <v>32</v>
      </c>
      <c r="H29" s="88" t="s">
        <v>33</v>
      </c>
      <c r="I29" s="88" t="s">
        <v>34</v>
      </c>
      <c r="J29" s="88" t="s">
        <v>35</v>
      </c>
      <c r="K29" s="88" t="s">
        <v>36</v>
      </c>
      <c r="L29" s="88" t="s">
        <v>37</v>
      </c>
      <c r="M29" s="88" t="s">
        <v>38</v>
      </c>
      <c r="N29" s="88" t="s">
        <v>39</v>
      </c>
      <c r="O29" s="88" t="s">
        <v>40</v>
      </c>
      <c r="P29" s="427"/>
      <c r="Q29" s="322"/>
      <c r="R29" s="322"/>
      <c r="S29" s="322"/>
      <c r="T29" s="322"/>
      <c r="U29" s="322"/>
      <c r="V29" s="322"/>
      <c r="W29" s="322"/>
      <c r="X29" s="322"/>
      <c r="Y29" s="322"/>
      <c r="Z29" s="322"/>
      <c r="AA29" s="322"/>
      <c r="AB29" s="322"/>
      <c r="AC29" s="322"/>
      <c r="AD29" s="324"/>
    </row>
    <row r="30" spans="1:41" ht="62.25" customHeight="1" thickBot="1" x14ac:dyDescent="0.4">
      <c r="A30" s="190" t="str">
        <f>C17</f>
        <v>4 - Realizar el seguimiento de 2 Políticas Públicas lideradas por la Secretaría Distrital de la Mujer</v>
      </c>
      <c r="B30" s="428" t="s">
        <v>52</v>
      </c>
      <c r="C30" s="429"/>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30" t="s">
        <v>97</v>
      </c>
      <c r="R30" s="430"/>
      <c r="S30" s="430"/>
      <c r="T30" s="430"/>
      <c r="U30" s="430"/>
      <c r="V30" s="430"/>
      <c r="W30" s="430"/>
      <c r="X30" s="430"/>
      <c r="Y30" s="430"/>
      <c r="Z30" s="430"/>
      <c r="AA30" s="430"/>
      <c r="AB30" s="430"/>
      <c r="AC30" s="430"/>
      <c r="AD30" s="431"/>
    </row>
    <row r="31" spans="1:41" ht="45" customHeight="1" x14ac:dyDescent="0.35">
      <c r="A31" s="432" t="s">
        <v>54</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1" ht="23.25" customHeight="1" x14ac:dyDescent="0.35">
      <c r="A32" s="290" t="s">
        <v>55</v>
      </c>
      <c r="B32" s="322" t="s">
        <v>56</v>
      </c>
      <c r="C32" s="322" t="s">
        <v>49</v>
      </c>
      <c r="D32" s="322" t="s">
        <v>57</v>
      </c>
      <c r="E32" s="322"/>
      <c r="F32" s="322"/>
      <c r="G32" s="322"/>
      <c r="H32" s="322"/>
      <c r="I32" s="322"/>
      <c r="J32" s="322"/>
      <c r="K32" s="322"/>
      <c r="L32" s="322"/>
      <c r="M32" s="322"/>
      <c r="N32" s="322"/>
      <c r="O32" s="322"/>
      <c r="P32" s="322"/>
      <c r="Q32" s="322" t="s">
        <v>58</v>
      </c>
      <c r="R32" s="322"/>
      <c r="S32" s="322"/>
      <c r="T32" s="322"/>
      <c r="U32" s="322"/>
      <c r="V32" s="322"/>
      <c r="W32" s="322"/>
      <c r="X32" s="322"/>
      <c r="Y32" s="322"/>
      <c r="Z32" s="322"/>
      <c r="AA32" s="322"/>
      <c r="AB32" s="322"/>
      <c r="AC32" s="322"/>
      <c r="AD32" s="324"/>
      <c r="AG32" s="87"/>
      <c r="AH32" s="87"/>
      <c r="AI32" s="87"/>
      <c r="AJ32" s="87"/>
      <c r="AK32" s="87"/>
      <c r="AL32" s="87"/>
      <c r="AM32" s="87"/>
      <c r="AN32" s="87"/>
      <c r="AO32" s="87"/>
    </row>
    <row r="33" spans="1:41" ht="23.25" customHeight="1" x14ac:dyDescent="0.35">
      <c r="A33" s="290"/>
      <c r="B33" s="322"/>
      <c r="C33" s="323"/>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25" t="s">
        <v>59</v>
      </c>
      <c r="R33" s="326"/>
      <c r="S33" s="326"/>
      <c r="T33" s="326"/>
      <c r="U33" s="326"/>
      <c r="V33" s="327"/>
      <c r="W33" s="325" t="s">
        <v>60</v>
      </c>
      <c r="X33" s="326"/>
      <c r="Y33" s="326"/>
      <c r="Z33" s="327"/>
      <c r="AA33" s="325" t="s">
        <v>61</v>
      </c>
      <c r="AB33" s="326"/>
      <c r="AC33" s="326"/>
      <c r="AD33" s="328"/>
      <c r="AG33" s="87"/>
      <c r="AH33" s="87"/>
      <c r="AI33" s="87"/>
      <c r="AJ33" s="87"/>
      <c r="AK33" s="87"/>
      <c r="AL33" s="87"/>
      <c r="AM33" s="87"/>
      <c r="AN33" s="87"/>
      <c r="AO33" s="87"/>
    </row>
    <row r="34" spans="1:41" ht="75" customHeight="1" x14ac:dyDescent="0.35">
      <c r="A34" s="300" t="str">
        <f>A30</f>
        <v>4 - Realizar el seguimiento de 2 Políticas Públicas lideradas por la Secretaría Distrital de la Mujer</v>
      </c>
      <c r="B34" s="302">
        <v>0.15</v>
      </c>
      <c r="C34" s="90" t="s">
        <v>62</v>
      </c>
      <c r="D34" s="89">
        <v>2</v>
      </c>
      <c r="E34" s="89">
        <v>2</v>
      </c>
      <c r="F34" s="89">
        <v>2</v>
      </c>
      <c r="G34" s="89">
        <v>2</v>
      </c>
      <c r="H34" s="89">
        <v>2</v>
      </c>
      <c r="I34" s="89">
        <v>2</v>
      </c>
      <c r="J34" s="89">
        <v>2</v>
      </c>
      <c r="K34" s="89">
        <v>2</v>
      </c>
      <c r="L34" s="89">
        <v>2</v>
      </c>
      <c r="M34" s="89">
        <v>2</v>
      </c>
      <c r="N34" s="89">
        <v>2</v>
      </c>
      <c r="O34" s="89">
        <v>2</v>
      </c>
      <c r="P34" s="189">
        <v>2</v>
      </c>
      <c r="Q34" s="653" t="s">
        <v>527</v>
      </c>
      <c r="R34" s="654"/>
      <c r="S34" s="654"/>
      <c r="T34" s="654"/>
      <c r="U34" s="654"/>
      <c r="V34" s="655"/>
      <c r="W34" s="443" t="s">
        <v>98</v>
      </c>
      <c r="X34" s="444"/>
      <c r="Y34" s="444"/>
      <c r="Z34" s="445"/>
      <c r="AA34" s="443" t="s">
        <v>99</v>
      </c>
      <c r="AB34" s="444"/>
      <c r="AC34" s="444"/>
      <c r="AD34" s="449"/>
      <c r="AG34" s="87"/>
      <c r="AH34" s="87"/>
      <c r="AI34" s="87"/>
      <c r="AJ34" s="87"/>
      <c r="AK34" s="87"/>
      <c r="AL34" s="87"/>
      <c r="AM34" s="87"/>
      <c r="AN34" s="87"/>
      <c r="AO34" s="87"/>
    </row>
    <row r="35" spans="1:41" ht="93.75" customHeight="1" x14ac:dyDescent="0.35">
      <c r="A35" s="301"/>
      <c r="B35" s="303"/>
      <c r="C35" s="91" t="s">
        <v>65</v>
      </c>
      <c r="D35" s="89">
        <v>2</v>
      </c>
      <c r="E35" s="89">
        <v>2</v>
      </c>
      <c r="F35" s="89">
        <v>2</v>
      </c>
      <c r="G35" s="89">
        <v>2</v>
      </c>
      <c r="H35" s="89">
        <v>2</v>
      </c>
      <c r="I35" s="89">
        <v>2</v>
      </c>
      <c r="J35" s="93"/>
      <c r="K35" s="93"/>
      <c r="L35" s="93"/>
      <c r="M35" s="93"/>
      <c r="N35" s="93"/>
      <c r="O35" s="93"/>
      <c r="P35" s="189">
        <v>2</v>
      </c>
      <c r="Q35" s="656"/>
      <c r="R35" s="657"/>
      <c r="S35" s="657"/>
      <c r="T35" s="657"/>
      <c r="U35" s="657"/>
      <c r="V35" s="658"/>
      <c r="W35" s="446"/>
      <c r="X35" s="447"/>
      <c r="Y35" s="447"/>
      <c r="Z35" s="448"/>
      <c r="AA35" s="446"/>
      <c r="AB35" s="447"/>
      <c r="AC35" s="447"/>
      <c r="AD35" s="450"/>
      <c r="AE35" s="49"/>
      <c r="AG35" s="87"/>
      <c r="AH35" s="87"/>
      <c r="AI35" s="87"/>
      <c r="AJ35" s="87"/>
      <c r="AK35" s="87"/>
      <c r="AL35" s="87"/>
      <c r="AM35" s="87"/>
      <c r="AN35" s="87"/>
      <c r="AO35" s="87"/>
    </row>
    <row r="36" spans="1:41" ht="26.25" customHeight="1" x14ac:dyDescent="0.35">
      <c r="A36" s="289" t="s">
        <v>66</v>
      </c>
      <c r="B36" s="291" t="s">
        <v>67</v>
      </c>
      <c r="C36" s="293" t="s">
        <v>68</v>
      </c>
      <c r="D36" s="293"/>
      <c r="E36" s="293"/>
      <c r="F36" s="293"/>
      <c r="G36" s="293"/>
      <c r="H36" s="293"/>
      <c r="I36" s="293"/>
      <c r="J36" s="293"/>
      <c r="K36" s="293"/>
      <c r="L36" s="293"/>
      <c r="M36" s="293"/>
      <c r="N36" s="293"/>
      <c r="O36" s="293"/>
      <c r="P36" s="293"/>
      <c r="Q36" s="294" t="s">
        <v>100</v>
      </c>
      <c r="R36" s="295"/>
      <c r="S36" s="295"/>
      <c r="T36" s="295"/>
      <c r="U36" s="295"/>
      <c r="V36" s="295"/>
      <c r="W36" s="295"/>
      <c r="X36" s="295"/>
      <c r="Y36" s="295"/>
      <c r="Z36" s="295"/>
      <c r="AA36" s="295"/>
      <c r="AB36" s="295"/>
      <c r="AC36" s="295"/>
      <c r="AD36" s="296"/>
      <c r="AG36" s="87"/>
      <c r="AH36" s="87"/>
      <c r="AI36" s="87"/>
      <c r="AJ36" s="87"/>
      <c r="AK36" s="87"/>
      <c r="AL36" s="87"/>
      <c r="AM36" s="87"/>
      <c r="AN36" s="87"/>
      <c r="AO36" s="87"/>
    </row>
    <row r="37" spans="1:41" ht="26.25" customHeight="1" x14ac:dyDescent="0.35">
      <c r="A37" s="290"/>
      <c r="B37" s="292"/>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97" t="s">
        <v>84</v>
      </c>
      <c r="R37" s="298"/>
      <c r="S37" s="298"/>
      <c r="T37" s="298"/>
      <c r="U37" s="298"/>
      <c r="V37" s="298"/>
      <c r="W37" s="298"/>
      <c r="X37" s="298"/>
      <c r="Y37" s="298"/>
      <c r="Z37" s="298"/>
      <c r="AA37" s="298"/>
      <c r="AB37" s="298"/>
      <c r="AC37" s="298"/>
      <c r="AD37" s="299"/>
      <c r="AG37" s="94"/>
      <c r="AH37" s="94"/>
      <c r="AI37" s="94"/>
      <c r="AJ37" s="94"/>
      <c r="AK37" s="94"/>
      <c r="AL37" s="94"/>
      <c r="AM37" s="94"/>
      <c r="AN37" s="94"/>
      <c r="AO37" s="94"/>
    </row>
    <row r="38" spans="1:41" ht="72.75" customHeight="1" x14ac:dyDescent="0.35">
      <c r="A38" s="254" t="s">
        <v>101</v>
      </c>
      <c r="B38" s="256">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37" t="s">
        <v>528</v>
      </c>
      <c r="R38" s="438"/>
      <c r="S38" s="438"/>
      <c r="T38" s="438"/>
      <c r="U38" s="438"/>
      <c r="V38" s="438"/>
      <c r="W38" s="438"/>
      <c r="X38" s="438"/>
      <c r="Y38" s="438"/>
      <c r="Z38" s="438"/>
      <c r="AA38" s="438"/>
      <c r="AB38" s="438"/>
      <c r="AC38" s="438"/>
      <c r="AD38" s="439"/>
      <c r="AE38" s="97"/>
      <c r="AG38" s="98"/>
      <c r="AH38" s="98"/>
      <c r="AI38" s="98"/>
      <c r="AJ38" s="98"/>
      <c r="AK38" s="98"/>
      <c r="AL38" s="98"/>
      <c r="AM38" s="98"/>
      <c r="AN38" s="98"/>
      <c r="AO38" s="98"/>
    </row>
    <row r="39" spans="1:41" ht="63" customHeight="1" x14ac:dyDescent="0.35">
      <c r="A39" s="255"/>
      <c r="B39" s="257"/>
      <c r="C39" s="99" t="s">
        <v>65</v>
      </c>
      <c r="D39" s="100">
        <v>0.05</v>
      </c>
      <c r="E39" s="100">
        <v>0.08</v>
      </c>
      <c r="F39" s="100">
        <v>0.08</v>
      </c>
      <c r="G39" s="100">
        <v>0.09</v>
      </c>
      <c r="H39" s="100">
        <v>0.08</v>
      </c>
      <c r="I39" s="100">
        <v>0.08</v>
      </c>
      <c r="J39" s="100"/>
      <c r="K39" s="100"/>
      <c r="L39" s="100"/>
      <c r="M39" s="100"/>
      <c r="N39" s="100"/>
      <c r="O39" s="100"/>
      <c r="P39" s="101">
        <f t="shared" si="0"/>
        <v>0.46000000000000008</v>
      </c>
      <c r="Q39" s="440"/>
      <c r="R39" s="441"/>
      <c r="S39" s="441"/>
      <c r="T39" s="441"/>
      <c r="U39" s="441"/>
      <c r="V39" s="441"/>
      <c r="W39" s="441"/>
      <c r="X39" s="441"/>
      <c r="Y39" s="441"/>
      <c r="Z39" s="441"/>
      <c r="AA39" s="441"/>
      <c r="AB39" s="441"/>
      <c r="AC39" s="441"/>
      <c r="AD39" s="442"/>
      <c r="AE39" s="97"/>
    </row>
    <row r="40" spans="1:41" ht="51" customHeight="1" x14ac:dyDescent="0.35">
      <c r="A40" s="255" t="s">
        <v>102</v>
      </c>
      <c r="B40" s="266">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37" t="s">
        <v>103</v>
      </c>
      <c r="R40" s="438"/>
      <c r="S40" s="438"/>
      <c r="T40" s="438"/>
      <c r="U40" s="438"/>
      <c r="V40" s="438"/>
      <c r="W40" s="438"/>
      <c r="X40" s="438"/>
      <c r="Y40" s="438"/>
      <c r="Z40" s="438"/>
      <c r="AA40" s="438"/>
      <c r="AB40" s="438"/>
      <c r="AC40" s="438"/>
      <c r="AD40" s="439"/>
      <c r="AE40" s="97"/>
    </row>
    <row r="41" spans="1:41" ht="38.15" customHeight="1" x14ac:dyDescent="0.35">
      <c r="A41" s="255"/>
      <c r="B41" s="257"/>
      <c r="C41" s="99" t="s">
        <v>65</v>
      </c>
      <c r="D41" s="100">
        <v>0.05</v>
      </c>
      <c r="E41" s="100">
        <v>0.08</v>
      </c>
      <c r="F41" s="100">
        <v>0.08</v>
      </c>
      <c r="G41" s="100">
        <v>0.09</v>
      </c>
      <c r="H41" s="100">
        <v>0.08</v>
      </c>
      <c r="I41" s="100">
        <v>0.08</v>
      </c>
      <c r="J41" s="100"/>
      <c r="K41" s="100"/>
      <c r="L41" s="104"/>
      <c r="M41" s="104"/>
      <c r="N41" s="104"/>
      <c r="O41" s="104"/>
      <c r="P41" s="101">
        <f t="shared" si="0"/>
        <v>0.46000000000000008</v>
      </c>
      <c r="Q41" s="451"/>
      <c r="R41" s="452"/>
      <c r="S41" s="452"/>
      <c r="T41" s="452"/>
      <c r="U41" s="452"/>
      <c r="V41" s="452"/>
      <c r="W41" s="452"/>
      <c r="X41" s="452"/>
      <c r="Y41" s="452"/>
      <c r="Z41" s="452"/>
      <c r="AA41" s="452"/>
      <c r="AB41" s="452"/>
      <c r="AC41" s="452"/>
      <c r="AD41" s="453"/>
      <c r="AE41" s="97"/>
    </row>
    <row r="42" spans="1:41" ht="32.15" customHeight="1" x14ac:dyDescent="0.35">
      <c r="A42" s="280" t="s">
        <v>104</v>
      </c>
      <c r="B42" s="266">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37" t="s">
        <v>105</v>
      </c>
      <c r="R42" s="438"/>
      <c r="S42" s="438"/>
      <c r="T42" s="438"/>
      <c r="U42" s="438"/>
      <c r="V42" s="438"/>
      <c r="W42" s="438"/>
      <c r="X42" s="438"/>
      <c r="Y42" s="438"/>
      <c r="Z42" s="438"/>
      <c r="AA42" s="438"/>
      <c r="AB42" s="438"/>
      <c r="AC42" s="438"/>
      <c r="AD42" s="454"/>
      <c r="AE42" s="97"/>
    </row>
    <row r="43" spans="1:41" ht="32.15" customHeight="1" x14ac:dyDescent="0.35">
      <c r="A43" s="254"/>
      <c r="B43" s="257"/>
      <c r="C43" s="99" t="s">
        <v>65</v>
      </c>
      <c r="D43" s="100">
        <v>0</v>
      </c>
      <c r="E43" s="100">
        <v>0</v>
      </c>
      <c r="F43" s="100">
        <v>0</v>
      </c>
      <c r="G43" s="100">
        <v>0.1</v>
      </c>
      <c r="H43" s="100">
        <v>0</v>
      </c>
      <c r="I43" s="100">
        <v>0.25</v>
      </c>
      <c r="J43" s="100"/>
      <c r="K43" s="100"/>
      <c r="L43" s="104"/>
      <c r="M43" s="104"/>
      <c r="N43" s="104"/>
      <c r="O43" s="104"/>
      <c r="P43" s="101">
        <f t="shared" si="0"/>
        <v>0.35</v>
      </c>
      <c r="Q43" s="440"/>
      <c r="R43" s="441"/>
      <c r="S43" s="441"/>
      <c r="T43" s="441"/>
      <c r="U43" s="441"/>
      <c r="V43" s="441"/>
      <c r="W43" s="441"/>
      <c r="X43" s="441"/>
      <c r="Y43" s="441"/>
      <c r="Z43" s="441"/>
      <c r="AA43" s="441"/>
      <c r="AB43" s="441"/>
      <c r="AC43" s="441"/>
      <c r="AD43" s="455"/>
      <c r="AE43" s="97"/>
    </row>
    <row r="44" spans="1:41" x14ac:dyDescent="0.35">
      <c r="A44" s="50" t="s">
        <v>95</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L42" zoomScale="62" zoomScaleNormal="50" workbookViewId="0">
      <selection activeCell="Q42" sqref="Q42:AD43"/>
    </sheetView>
  </sheetViews>
  <sheetFormatPr baseColWidth="10" defaultColWidth="10.7265625" defaultRowHeight="14.5" x14ac:dyDescent="0.35"/>
  <cols>
    <col min="1" max="1" width="44.81640625" style="50" customWidth="1"/>
    <col min="2" max="2" width="15.453125" style="50" customWidth="1"/>
    <col min="3" max="3" width="16" style="50" customWidth="1"/>
    <col min="4" max="13" width="15.453125" style="50" customWidth="1"/>
    <col min="14" max="24" width="16.1796875" style="50" customWidth="1"/>
    <col min="25" max="30" width="13.7265625" style="50" customWidth="1"/>
    <col min="31" max="31" width="6.4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54296875" style="50" customWidth="1"/>
    <col min="37" max="37" width="18.453125" style="50" bestFit="1" customWidth="1"/>
    <col min="38" max="38" width="4.4531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46"/>
      <c r="B1" s="349"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1"/>
      <c r="AB1" s="352" t="s">
        <v>1</v>
      </c>
      <c r="AC1" s="353"/>
      <c r="AD1" s="354"/>
    </row>
    <row r="2" spans="1:30" ht="30.75" customHeight="1" x14ac:dyDescent="0.35">
      <c r="A2" s="347"/>
      <c r="B2" s="355" t="s">
        <v>2</v>
      </c>
      <c r="C2" s="356"/>
      <c r="D2" s="356"/>
      <c r="E2" s="356"/>
      <c r="F2" s="356"/>
      <c r="G2" s="356"/>
      <c r="H2" s="356"/>
      <c r="I2" s="356"/>
      <c r="J2" s="356"/>
      <c r="K2" s="356"/>
      <c r="L2" s="356"/>
      <c r="M2" s="356"/>
      <c r="N2" s="356"/>
      <c r="O2" s="356"/>
      <c r="P2" s="356"/>
      <c r="Q2" s="356"/>
      <c r="R2" s="356"/>
      <c r="S2" s="356"/>
      <c r="T2" s="356"/>
      <c r="U2" s="356"/>
      <c r="V2" s="356"/>
      <c r="W2" s="356"/>
      <c r="X2" s="356"/>
      <c r="Y2" s="356"/>
      <c r="Z2" s="356"/>
      <c r="AA2" s="357"/>
      <c r="AB2" s="358" t="s">
        <v>3</v>
      </c>
      <c r="AC2" s="359"/>
      <c r="AD2" s="360"/>
    </row>
    <row r="3" spans="1:30" ht="24" customHeight="1" x14ac:dyDescent="0.35">
      <c r="A3" s="347"/>
      <c r="B3" s="361" t="s">
        <v>4</v>
      </c>
      <c r="C3" s="362"/>
      <c r="D3" s="362"/>
      <c r="E3" s="362"/>
      <c r="F3" s="362"/>
      <c r="G3" s="362"/>
      <c r="H3" s="362"/>
      <c r="I3" s="362"/>
      <c r="J3" s="362"/>
      <c r="K3" s="362"/>
      <c r="L3" s="362"/>
      <c r="M3" s="362"/>
      <c r="N3" s="362"/>
      <c r="O3" s="362"/>
      <c r="P3" s="362"/>
      <c r="Q3" s="362"/>
      <c r="R3" s="362"/>
      <c r="S3" s="362"/>
      <c r="T3" s="362"/>
      <c r="U3" s="362"/>
      <c r="V3" s="362"/>
      <c r="W3" s="362"/>
      <c r="X3" s="362"/>
      <c r="Y3" s="362"/>
      <c r="Z3" s="362"/>
      <c r="AA3" s="363"/>
      <c r="AB3" s="358" t="s">
        <v>5</v>
      </c>
      <c r="AC3" s="359"/>
      <c r="AD3" s="360"/>
    </row>
    <row r="4" spans="1:30" ht="22" customHeight="1" thickBot="1" x14ac:dyDescent="0.4">
      <c r="A4" s="348"/>
      <c r="B4" s="364"/>
      <c r="C4" s="365"/>
      <c r="D4" s="365"/>
      <c r="E4" s="365"/>
      <c r="F4" s="365"/>
      <c r="G4" s="365"/>
      <c r="H4" s="365"/>
      <c r="I4" s="365"/>
      <c r="J4" s="365"/>
      <c r="K4" s="365"/>
      <c r="L4" s="365"/>
      <c r="M4" s="365"/>
      <c r="N4" s="365"/>
      <c r="O4" s="365"/>
      <c r="P4" s="365"/>
      <c r="Q4" s="365"/>
      <c r="R4" s="365"/>
      <c r="S4" s="365"/>
      <c r="T4" s="365"/>
      <c r="U4" s="365"/>
      <c r="V4" s="365"/>
      <c r="W4" s="365"/>
      <c r="X4" s="365"/>
      <c r="Y4" s="365"/>
      <c r="Z4" s="365"/>
      <c r="AA4" s="366"/>
      <c r="AB4" s="367" t="s">
        <v>6</v>
      </c>
      <c r="AC4" s="368"/>
      <c r="AD4" s="369"/>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70" t="s">
        <v>7</v>
      </c>
      <c r="B7" s="371"/>
      <c r="C7" s="376"/>
      <c r="D7" s="370" t="s">
        <v>8</v>
      </c>
      <c r="E7" s="382"/>
      <c r="F7" s="382"/>
      <c r="G7" s="382"/>
      <c r="H7" s="371"/>
      <c r="I7" s="385">
        <v>44749</v>
      </c>
      <c r="J7" s="386"/>
      <c r="K7" s="370" t="s">
        <v>9</v>
      </c>
      <c r="L7" s="371"/>
      <c r="M7" s="401" t="s">
        <v>10</v>
      </c>
      <c r="N7" s="402"/>
      <c r="O7" s="391"/>
      <c r="P7" s="392"/>
      <c r="Q7" s="54"/>
      <c r="R7" s="54"/>
      <c r="S7" s="54"/>
      <c r="T7" s="54"/>
      <c r="U7" s="54"/>
      <c r="V7" s="54"/>
      <c r="W7" s="54"/>
      <c r="X7" s="54"/>
      <c r="Y7" s="54"/>
      <c r="Z7" s="55"/>
      <c r="AA7" s="54"/>
      <c r="AB7" s="54"/>
      <c r="AC7" s="60"/>
      <c r="AD7" s="61"/>
    </row>
    <row r="8" spans="1:30" x14ac:dyDescent="0.35">
      <c r="A8" s="372"/>
      <c r="B8" s="373"/>
      <c r="C8" s="377"/>
      <c r="D8" s="372"/>
      <c r="E8" s="383"/>
      <c r="F8" s="383"/>
      <c r="G8" s="383"/>
      <c r="H8" s="373"/>
      <c r="I8" s="387"/>
      <c r="J8" s="388"/>
      <c r="K8" s="372"/>
      <c r="L8" s="373"/>
      <c r="M8" s="393" t="s">
        <v>11</v>
      </c>
      <c r="N8" s="394"/>
      <c r="O8" s="395"/>
      <c r="P8" s="396"/>
      <c r="Q8" s="54"/>
      <c r="R8" s="54"/>
      <c r="S8" s="54"/>
      <c r="T8" s="54"/>
      <c r="U8" s="54"/>
      <c r="V8" s="54"/>
      <c r="W8" s="54"/>
      <c r="X8" s="54"/>
      <c r="Y8" s="54"/>
      <c r="Z8" s="55"/>
      <c r="AA8" s="54"/>
      <c r="AB8" s="54"/>
      <c r="AC8" s="60"/>
      <c r="AD8" s="61"/>
    </row>
    <row r="9" spans="1:30" ht="15.75" customHeight="1" x14ac:dyDescent="0.35">
      <c r="A9" s="374"/>
      <c r="B9" s="375"/>
      <c r="C9" s="378"/>
      <c r="D9" s="374"/>
      <c r="E9" s="384"/>
      <c r="F9" s="384"/>
      <c r="G9" s="384"/>
      <c r="H9" s="375"/>
      <c r="I9" s="389"/>
      <c r="J9" s="390"/>
      <c r="K9" s="374"/>
      <c r="L9" s="375"/>
      <c r="M9" s="397" t="s">
        <v>12</v>
      </c>
      <c r="N9" s="398"/>
      <c r="O9" s="399" t="s">
        <v>13</v>
      </c>
      <c r="P9" s="400"/>
      <c r="Q9" s="54"/>
      <c r="R9" s="54"/>
      <c r="S9" s="54"/>
      <c r="T9" s="54"/>
      <c r="U9" s="54"/>
      <c r="V9" s="54"/>
      <c r="W9" s="54"/>
      <c r="X9" s="54"/>
      <c r="Y9" s="54"/>
      <c r="Z9" s="55"/>
      <c r="AA9" s="54"/>
      <c r="AB9" s="54"/>
      <c r="AC9" s="60"/>
      <c r="AD9" s="61"/>
    </row>
    <row r="10" spans="1:30" ht="15" customHeight="1" x14ac:dyDescent="0.3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370" t="s">
        <v>14</v>
      </c>
      <c r="B11" s="371"/>
      <c r="C11" s="379" t="s">
        <v>15</v>
      </c>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1"/>
    </row>
    <row r="12" spans="1:30" ht="15" customHeight="1" x14ac:dyDescent="0.35">
      <c r="A12" s="372"/>
      <c r="B12" s="373"/>
      <c r="C12" s="361"/>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3"/>
    </row>
    <row r="13" spans="1:30" ht="15" customHeight="1" thickBot="1" x14ac:dyDescent="0.4">
      <c r="A13" s="374"/>
      <c r="B13" s="375"/>
      <c r="C13" s="364"/>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6"/>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37" t="s">
        <v>16</v>
      </c>
      <c r="B15" s="338"/>
      <c r="C15" s="339" t="s">
        <v>17</v>
      </c>
      <c r="D15" s="340"/>
      <c r="E15" s="340"/>
      <c r="F15" s="340"/>
      <c r="G15" s="340"/>
      <c r="H15" s="340"/>
      <c r="I15" s="340"/>
      <c r="J15" s="340"/>
      <c r="K15" s="341"/>
      <c r="L15" s="332" t="s">
        <v>18</v>
      </c>
      <c r="M15" s="336"/>
      <c r="N15" s="336"/>
      <c r="O15" s="336"/>
      <c r="P15" s="336"/>
      <c r="Q15" s="333"/>
      <c r="R15" s="329" t="s">
        <v>19</v>
      </c>
      <c r="S15" s="330"/>
      <c r="T15" s="330"/>
      <c r="U15" s="330"/>
      <c r="V15" s="330"/>
      <c r="W15" s="330"/>
      <c r="X15" s="331"/>
      <c r="Y15" s="332" t="s">
        <v>20</v>
      </c>
      <c r="Z15" s="333"/>
      <c r="AA15" s="339" t="s">
        <v>21</v>
      </c>
      <c r="AB15" s="340"/>
      <c r="AC15" s="340"/>
      <c r="AD15" s="341"/>
    </row>
    <row r="16" spans="1:30" ht="9" customHeight="1" thickBot="1" x14ac:dyDescent="0.4">
      <c r="A16" s="59"/>
      <c r="B16" s="54"/>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73"/>
      <c r="AD16" s="74"/>
    </row>
    <row r="17" spans="1:41" s="76" customFormat="1" ht="37.5" customHeight="1" thickBot="1" x14ac:dyDescent="0.4">
      <c r="A17" s="337" t="s">
        <v>22</v>
      </c>
      <c r="B17" s="338"/>
      <c r="C17" s="343" t="s">
        <v>106</v>
      </c>
      <c r="D17" s="344"/>
      <c r="E17" s="344"/>
      <c r="F17" s="344"/>
      <c r="G17" s="344"/>
      <c r="H17" s="344"/>
      <c r="I17" s="344"/>
      <c r="J17" s="344"/>
      <c r="K17" s="344"/>
      <c r="L17" s="344"/>
      <c r="M17" s="344"/>
      <c r="N17" s="344"/>
      <c r="O17" s="344"/>
      <c r="P17" s="344"/>
      <c r="Q17" s="345"/>
      <c r="R17" s="332" t="s">
        <v>24</v>
      </c>
      <c r="S17" s="336"/>
      <c r="T17" s="336"/>
      <c r="U17" s="336"/>
      <c r="V17" s="333"/>
      <c r="W17" s="456">
        <v>1</v>
      </c>
      <c r="X17" s="457"/>
      <c r="Y17" s="336" t="s">
        <v>25</v>
      </c>
      <c r="Z17" s="336"/>
      <c r="AA17" s="336"/>
      <c r="AB17" s="333"/>
      <c r="AC17" s="415">
        <v>0.2</v>
      </c>
      <c r="AD17" s="416"/>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332" t="s">
        <v>26</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3"/>
      <c r="AE19" s="83"/>
      <c r="AF19" s="83"/>
    </row>
    <row r="20" spans="1:41" ht="32.25" customHeight="1" thickBot="1" x14ac:dyDescent="0.4">
      <c r="A20" s="82"/>
      <c r="B20" s="60"/>
      <c r="C20" s="406" t="s">
        <v>27</v>
      </c>
      <c r="D20" s="407"/>
      <c r="E20" s="407"/>
      <c r="F20" s="407"/>
      <c r="G20" s="407"/>
      <c r="H20" s="407"/>
      <c r="I20" s="407"/>
      <c r="J20" s="407"/>
      <c r="K20" s="407"/>
      <c r="L20" s="407"/>
      <c r="M20" s="407"/>
      <c r="N20" s="407"/>
      <c r="O20" s="407"/>
      <c r="P20" s="408"/>
      <c r="Q20" s="403" t="s">
        <v>28</v>
      </c>
      <c r="R20" s="404"/>
      <c r="S20" s="404"/>
      <c r="T20" s="404"/>
      <c r="U20" s="404"/>
      <c r="V20" s="404"/>
      <c r="W20" s="404"/>
      <c r="X20" s="404"/>
      <c r="Y20" s="404"/>
      <c r="Z20" s="404"/>
      <c r="AA20" s="404"/>
      <c r="AB20" s="404"/>
      <c r="AC20" s="404"/>
      <c r="AD20" s="405"/>
      <c r="AE20" s="83"/>
      <c r="AF20" s="83"/>
    </row>
    <row r="21" spans="1:41" ht="32.25" customHeight="1" thickBot="1" x14ac:dyDescent="0.4">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5">
      <c r="A22" s="289" t="s">
        <v>43</v>
      </c>
      <c r="B22" s="294"/>
      <c r="C22" s="175"/>
      <c r="D22" s="173"/>
      <c r="E22" s="173"/>
      <c r="F22" s="173"/>
      <c r="G22" s="173"/>
      <c r="H22" s="173"/>
      <c r="I22" s="173"/>
      <c r="J22" s="173"/>
      <c r="K22" s="173"/>
      <c r="L22" s="173"/>
      <c r="M22" s="173"/>
      <c r="N22" s="173"/>
      <c r="O22" s="173">
        <f>SUM(C22:N22)</f>
        <v>0</v>
      </c>
      <c r="P22" s="176"/>
      <c r="Q22" s="217">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35">
      <c r="A23" s="290" t="s">
        <v>44</v>
      </c>
      <c r="B23" s="297"/>
      <c r="C23" s="170"/>
      <c r="D23" s="169"/>
      <c r="E23" s="169"/>
      <c r="F23" s="169"/>
      <c r="G23" s="169"/>
      <c r="H23" s="169"/>
      <c r="I23" s="169"/>
      <c r="J23" s="169"/>
      <c r="K23" s="169"/>
      <c r="L23" s="169"/>
      <c r="M23" s="169"/>
      <c r="N23" s="169"/>
      <c r="O23" s="169">
        <f>SUM(C23:N23)</f>
        <v>0</v>
      </c>
      <c r="P23" s="188" t="str">
        <f>IFERROR(O23/(SUMIF(C23:N23,"&gt;0",C22:N22))," ")</f>
        <v xml:space="preserve"> </v>
      </c>
      <c r="Q23" s="217">
        <v>613351250</v>
      </c>
      <c r="R23" s="219"/>
      <c r="S23" s="169">
        <v>-4967833</v>
      </c>
      <c r="T23" s="219"/>
      <c r="U23" s="219"/>
      <c r="V23" s="169">
        <v>5000000</v>
      </c>
      <c r="W23" s="219"/>
      <c r="X23" s="219"/>
      <c r="Y23" s="219"/>
      <c r="Z23" s="219"/>
      <c r="AA23" s="219"/>
      <c r="AB23" s="219"/>
      <c r="AC23" s="169">
        <f>SUM(Q23:AB23)</f>
        <v>613383417</v>
      </c>
      <c r="AD23" s="178" t="str">
        <f>IFERROR(AC22/(SUMIF(Q22:AB22,"&gt;0",#REF!))," ")</f>
        <v xml:space="preserve"> </v>
      </c>
      <c r="AE23" s="3"/>
      <c r="AF23" s="3"/>
    </row>
    <row r="24" spans="1:41" ht="32.25" customHeight="1" x14ac:dyDescent="0.35">
      <c r="A24" s="290" t="s">
        <v>45</v>
      </c>
      <c r="B24" s="297"/>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4">
      <c r="A25" s="421" t="s">
        <v>46</v>
      </c>
      <c r="B25" s="422"/>
      <c r="C25" s="171"/>
      <c r="D25" s="172">
        <v>3368225</v>
      </c>
      <c r="E25" s="172">
        <f>33132+2500000</f>
        <v>2533132</v>
      </c>
      <c r="F25" s="172"/>
      <c r="G25" s="172"/>
      <c r="H25" s="172"/>
      <c r="I25" s="172"/>
      <c r="J25" s="172"/>
      <c r="K25" s="172"/>
      <c r="L25" s="172"/>
      <c r="M25" s="172"/>
      <c r="N25" s="172"/>
      <c r="O25" s="172">
        <f>SUM(C25:N25)</f>
        <v>5901357</v>
      </c>
      <c r="P25" s="177">
        <v>1</v>
      </c>
      <c r="Q25" s="171">
        <v>0</v>
      </c>
      <c r="R25" s="172">
        <v>24292584</v>
      </c>
      <c r="S25" s="172">
        <v>51765834</v>
      </c>
      <c r="T25" s="172">
        <v>53232500</v>
      </c>
      <c r="U25" s="172">
        <v>53232500</v>
      </c>
      <c r="V25" s="172">
        <v>53232500</v>
      </c>
      <c r="W25" s="172"/>
      <c r="X25" s="172"/>
      <c r="Y25" s="172"/>
      <c r="Z25" s="172"/>
      <c r="AA25" s="172"/>
      <c r="AB25" s="172"/>
      <c r="AC25" s="172">
        <f>SUM(Q25:AB25)</f>
        <v>235755918</v>
      </c>
      <c r="AD25" s="179">
        <f>IFERROR(AC25/(SUMIF(Q25:AB25,"&gt;0",Q24:AB24))," ")</f>
        <v>0.97682676210255903</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417" t="s">
        <v>47</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1" ht="15" customHeight="1" x14ac:dyDescent="0.35">
      <c r="A28" s="423" t="s">
        <v>48</v>
      </c>
      <c r="B28" s="425" t="s">
        <v>49</v>
      </c>
      <c r="C28" s="426"/>
      <c r="D28" s="297" t="s">
        <v>50</v>
      </c>
      <c r="E28" s="298"/>
      <c r="F28" s="298"/>
      <c r="G28" s="298"/>
      <c r="H28" s="298"/>
      <c r="I28" s="298"/>
      <c r="J28" s="298"/>
      <c r="K28" s="298"/>
      <c r="L28" s="298"/>
      <c r="M28" s="298"/>
      <c r="N28" s="298"/>
      <c r="O28" s="427"/>
      <c r="P28" s="322" t="s">
        <v>41</v>
      </c>
      <c r="Q28" s="322" t="s">
        <v>51</v>
      </c>
      <c r="R28" s="322"/>
      <c r="S28" s="322"/>
      <c r="T28" s="322"/>
      <c r="U28" s="322"/>
      <c r="V28" s="322"/>
      <c r="W28" s="322"/>
      <c r="X28" s="322"/>
      <c r="Y28" s="322"/>
      <c r="Z28" s="322"/>
      <c r="AA28" s="322"/>
      <c r="AB28" s="322"/>
      <c r="AC28" s="322"/>
      <c r="AD28" s="324"/>
    </row>
    <row r="29" spans="1:41" ht="27" customHeight="1" x14ac:dyDescent="0.35">
      <c r="A29" s="424"/>
      <c r="B29" s="325"/>
      <c r="C29" s="327"/>
      <c r="D29" s="88" t="s">
        <v>29</v>
      </c>
      <c r="E29" s="88" t="s">
        <v>30</v>
      </c>
      <c r="F29" s="88" t="s">
        <v>31</v>
      </c>
      <c r="G29" s="88" t="s">
        <v>32</v>
      </c>
      <c r="H29" s="88" t="s">
        <v>33</v>
      </c>
      <c r="I29" s="88" t="s">
        <v>34</v>
      </c>
      <c r="J29" s="88" t="s">
        <v>35</v>
      </c>
      <c r="K29" s="88" t="s">
        <v>36</v>
      </c>
      <c r="L29" s="88" t="s">
        <v>37</v>
      </c>
      <c r="M29" s="88" t="s">
        <v>38</v>
      </c>
      <c r="N29" s="88" t="s">
        <v>39</v>
      </c>
      <c r="O29" s="88" t="s">
        <v>40</v>
      </c>
      <c r="P29" s="427"/>
      <c r="Q29" s="322"/>
      <c r="R29" s="322"/>
      <c r="S29" s="322"/>
      <c r="T29" s="322"/>
      <c r="U29" s="322"/>
      <c r="V29" s="322"/>
      <c r="W29" s="322"/>
      <c r="X29" s="322"/>
      <c r="Y29" s="322"/>
      <c r="Z29" s="322"/>
      <c r="AA29" s="322"/>
      <c r="AB29" s="322"/>
      <c r="AC29" s="322"/>
      <c r="AD29" s="324"/>
    </row>
    <row r="30" spans="1:41" ht="62.25" customHeight="1" thickBot="1" x14ac:dyDescent="0.4">
      <c r="A30" s="190" t="str">
        <f>C17</f>
        <v>5 - Acompañar el 100% la incorporación del enfoque de género y  la implementación de siete derechos de la PPMyEG</v>
      </c>
      <c r="B30" s="428" t="s">
        <v>52</v>
      </c>
      <c r="C30" s="429"/>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30" t="s">
        <v>53</v>
      </c>
      <c r="R30" s="430"/>
      <c r="S30" s="430"/>
      <c r="T30" s="430"/>
      <c r="U30" s="430"/>
      <c r="V30" s="430"/>
      <c r="W30" s="430"/>
      <c r="X30" s="430"/>
      <c r="Y30" s="430"/>
      <c r="Z30" s="430"/>
      <c r="AA30" s="430"/>
      <c r="AB30" s="430"/>
      <c r="AC30" s="430"/>
      <c r="AD30" s="431"/>
    </row>
    <row r="31" spans="1:41" ht="45" customHeight="1" x14ac:dyDescent="0.35">
      <c r="A31" s="432" t="s">
        <v>54</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1" ht="23.25" customHeight="1" x14ac:dyDescent="0.35">
      <c r="A32" s="290" t="s">
        <v>55</v>
      </c>
      <c r="B32" s="322" t="s">
        <v>56</v>
      </c>
      <c r="C32" s="322" t="s">
        <v>49</v>
      </c>
      <c r="D32" s="322" t="s">
        <v>57</v>
      </c>
      <c r="E32" s="322"/>
      <c r="F32" s="322"/>
      <c r="G32" s="322"/>
      <c r="H32" s="322"/>
      <c r="I32" s="322"/>
      <c r="J32" s="322"/>
      <c r="K32" s="322"/>
      <c r="L32" s="322"/>
      <c r="M32" s="322"/>
      <c r="N32" s="322"/>
      <c r="O32" s="322"/>
      <c r="P32" s="322"/>
      <c r="Q32" s="322" t="s">
        <v>58</v>
      </c>
      <c r="R32" s="322"/>
      <c r="S32" s="322"/>
      <c r="T32" s="322"/>
      <c r="U32" s="322"/>
      <c r="V32" s="322"/>
      <c r="W32" s="322"/>
      <c r="X32" s="322"/>
      <c r="Y32" s="322"/>
      <c r="Z32" s="322"/>
      <c r="AA32" s="322"/>
      <c r="AB32" s="322"/>
      <c r="AC32" s="322"/>
      <c r="AD32" s="324"/>
      <c r="AG32" s="87"/>
      <c r="AH32" s="87"/>
      <c r="AI32" s="87"/>
      <c r="AJ32" s="87"/>
      <c r="AK32" s="87"/>
      <c r="AL32" s="87"/>
      <c r="AM32" s="87"/>
      <c r="AN32" s="87"/>
      <c r="AO32" s="87"/>
    </row>
    <row r="33" spans="1:41" ht="23.25" customHeight="1" x14ac:dyDescent="0.35">
      <c r="A33" s="290"/>
      <c r="B33" s="322"/>
      <c r="C33" s="323"/>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25" t="s">
        <v>59</v>
      </c>
      <c r="R33" s="326"/>
      <c r="S33" s="326"/>
      <c r="T33" s="326"/>
      <c r="U33" s="326"/>
      <c r="V33" s="327"/>
      <c r="W33" s="325" t="s">
        <v>60</v>
      </c>
      <c r="X33" s="326"/>
      <c r="Y33" s="326"/>
      <c r="Z33" s="327"/>
      <c r="AA33" s="325" t="s">
        <v>61</v>
      </c>
      <c r="AB33" s="326"/>
      <c r="AC33" s="326"/>
      <c r="AD33" s="328"/>
      <c r="AG33" s="87"/>
      <c r="AH33" s="87"/>
      <c r="AI33" s="87"/>
      <c r="AJ33" s="87"/>
      <c r="AK33" s="87"/>
      <c r="AL33" s="87"/>
      <c r="AM33" s="87"/>
      <c r="AN33" s="87"/>
      <c r="AO33" s="87"/>
    </row>
    <row r="34" spans="1:41" ht="113.5" customHeight="1" x14ac:dyDescent="0.35">
      <c r="A34" s="300" t="str">
        <f>A30</f>
        <v>5 - Acompañar el 100% la incorporación del enfoque de género y  la implementación de siete derechos de la PPMyEG</v>
      </c>
      <c r="B34" s="302">
        <v>0.2</v>
      </c>
      <c r="C34" s="90" t="s">
        <v>62</v>
      </c>
      <c r="D34" s="156">
        <v>1</v>
      </c>
      <c r="E34" s="156">
        <v>1</v>
      </c>
      <c r="F34" s="156">
        <v>1</v>
      </c>
      <c r="G34" s="156">
        <v>1</v>
      </c>
      <c r="H34" s="156">
        <v>1</v>
      </c>
      <c r="I34" s="156">
        <v>1</v>
      </c>
      <c r="J34" s="156">
        <v>1</v>
      </c>
      <c r="K34" s="156">
        <v>1</v>
      </c>
      <c r="L34" s="156">
        <v>1</v>
      </c>
      <c r="M34" s="156">
        <v>1</v>
      </c>
      <c r="N34" s="156">
        <v>1</v>
      </c>
      <c r="O34" s="156">
        <v>1</v>
      </c>
      <c r="P34" s="156">
        <v>1</v>
      </c>
      <c r="Q34" s="468" t="s">
        <v>107</v>
      </c>
      <c r="R34" s="469"/>
      <c r="S34" s="469"/>
      <c r="T34" s="469"/>
      <c r="U34" s="469"/>
      <c r="V34" s="470"/>
      <c r="W34" s="474" t="s">
        <v>108</v>
      </c>
      <c r="X34" s="475"/>
      <c r="Y34" s="475"/>
      <c r="Z34" s="476"/>
      <c r="AA34" s="480" t="s">
        <v>109</v>
      </c>
      <c r="AB34" s="481"/>
      <c r="AC34" s="481"/>
      <c r="AD34" s="482"/>
      <c r="AG34" s="87"/>
      <c r="AH34" s="87"/>
      <c r="AI34" s="87"/>
      <c r="AJ34" s="87"/>
      <c r="AK34" s="87"/>
      <c r="AL34" s="87"/>
      <c r="AM34" s="87"/>
      <c r="AN34" s="87"/>
      <c r="AO34" s="87"/>
    </row>
    <row r="35" spans="1:41" ht="139.5" customHeight="1" thickBot="1" x14ac:dyDescent="0.4">
      <c r="A35" s="301"/>
      <c r="B35" s="303"/>
      <c r="C35" s="91" t="s">
        <v>65</v>
      </c>
      <c r="D35" s="233">
        <v>1</v>
      </c>
      <c r="E35" s="240">
        <v>1</v>
      </c>
      <c r="F35" s="240">
        <v>1</v>
      </c>
      <c r="G35" s="240">
        <v>1</v>
      </c>
      <c r="H35" s="240">
        <v>1</v>
      </c>
      <c r="I35" s="240">
        <v>1</v>
      </c>
      <c r="J35" s="93"/>
      <c r="K35" s="93"/>
      <c r="L35" s="93"/>
      <c r="M35" s="93"/>
      <c r="N35" s="93"/>
      <c r="O35" s="93"/>
      <c r="P35" s="157">
        <v>1</v>
      </c>
      <c r="Q35" s="471"/>
      <c r="R35" s="472"/>
      <c r="S35" s="472"/>
      <c r="T35" s="472"/>
      <c r="U35" s="472"/>
      <c r="V35" s="473"/>
      <c r="W35" s="477"/>
      <c r="X35" s="478"/>
      <c r="Y35" s="478"/>
      <c r="Z35" s="479"/>
      <c r="AA35" s="483"/>
      <c r="AB35" s="484"/>
      <c r="AC35" s="484"/>
      <c r="AD35" s="485"/>
      <c r="AE35" s="49"/>
      <c r="AG35" s="87"/>
      <c r="AH35" s="87"/>
      <c r="AI35" s="87"/>
      <c r="AJ35" s="87"/>
      <c r="AK35" s="87"/>
      <c r="AL35" s="87"/>
      <c r="AM35" s="87"/>
      <c r="AN35" s="87"/>
      <c r="AO35" s="87"/>
    </row>
    <row r="36" spans="1:41" ht="26.25" hidden="1" customHeight="1" x14ac:dyDescent="0.35">
      <c r="A36" s="289" t="s">
        <v>66</v>
      </c>
      <c r="B36" s="291" t="s">
        <v>67</v>
      </c>
      <c r="C36" s="293" t="s">
        <v>68</v>
      </c>
      <c r="D36" s="293"/>
      <c r="E36" s="293"/>
      <c r="F36" s="293"/>
      <c r="G36" s="293"/>
      <c r="H36" s="293"/>
      <c r="I36" s="293"/>
      <c r="J36" s="293"/>
      <c r="K36" s="293"/>
      <c r="L36" s="293"/>
      <c r="M36" s="293"/>
      <c r="N36" s="293"/>
      <c r="O36" s="293"/>
      <c r="P36" s="293"/>
      <c r="Q36" s="294" t="s">
        <v>69</v>
      </c>
      <c r="R36" s="295"/>
      <c r="S36" s="295"/>
      <c r="T36" s="295"/>
      <c r="U36" s="295"/>
      <c r="V36" s="295"/>
      <c r="W36" s="295"/>
      <c r="X36" s="295"/>
      <c r="Y36" s="295"/>
      <c r="Z36" s="295"/>
      <c r="AA36" s="295"/>
      <c r="AB36" s="295"/>
      <c r="AC36" s="295"/>
      <c r="AD36" s="296"/>
      <c r="AG36" s="87"/>
      <c r="AH36" s="87"/>
      <c r="AI36" s="87"/>
      <c r="AJ36" s="87"/>
      <c r="AK36" s="87"/>
      <c r="AL36" s="87"/>
      <c r="AM36" s="87"/>
      <c r="AN36" s="87"/>
      <c r="AO36" s="87"/>
    </row>
    <row r="37" spans="1:41" ht="26.25" customHeight="1" x14ac:dyDescent="0.35">
      <c r="A37" s="290"/>
      <c r="B37" s="292"/>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97" t="s">
        <v>84</v>
      </c>
      <c r="R37" s="298"/>
      <c r="S37" s="298"/>
      <c r="T37" s="298"/>
      <c r="U37" s="298"/>
      <c r="V37" s="298"/>
      <c r="W37" s="298"/>
      <c r="X37" s="298"/>
      <c r="Y37" s="298"/>
      <c r="Z37" s="298"/>
      <c r="AA37" s="298"/>
      <c r="AB37" s="298"/>
      <c r="AC37" s="298"/>
      <c r="AD37" s="299"/>
      <c r="AG37" s="94"/>
      <c r="AH37" s="94"/>
      <c r="AI37" s="94"/>
      <c r="AJ37" s="94"/>
      <c r="AK37" s="94"/>
      <c r="AL37" s="94"/>
      <c r="AM37" s="94"/>
      <c r="AN37" s="94"/>
      <c r="AO37" s="94"/>
    </row>
    <row r="38" spans="1:41" ht="66" customHeight="1" x14ac:dyDescent="0.35">
      <c r="A38" s="458" t="s">
        <v>110</v>
      </c>
      <c r="B38" s="460">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462" t="s">
        <v>111</v>
      </c>
      <c r="R38" s="463"/>
      <c r="S38" s="463"/>
      <c r="T38" s="463"/>
      <c r="U38" s="463"/>
      <c r="V38" s="463"/>
      <c r="W38" s="463"/>
      <c r="X38" s="463"/>
      <c r="Y38" s="463"/>
      <c r="Z38" s="463"/>
      <c r="AA38" s="463"/>
      <c r="AB38" s="463"/>
      <c r="AC38" s="463"/>
      <c r="AD38" s="464"/>
      <c r="AE38" s="97"/>
      <c r="AG38" s="98"/>
      <c r="AH38" s="98"/>
      <c r="AI38" s="98"/>
      <c r="AJ38" s="98"/>
      <c r="AK38" s="98"/>
      <c r="AL38" s="98"/>
      <c r="AM38" s="98"/>
      <c r="AN38" s="98"/>
      <c r="AO38" s="98"/>
    </row>
    <row r="39" spans="1:41" ht="70.5" customHeight="1" x14ac:dyDescent="0.35">
      <c r="A39" s="459"/>
      <c r="B39" s="461"/>
      <c r="C39" s="99" t="s">
        <v>65</v>
      </c>
      <c r="D39" s="100">
        <v>0.05</v>
      </c>
      <c r="E39" s="100">
        <v>0.09</v>
      </c>
      <c r="F39" s="100">
        <v>0.09</v>
      </c>
      <c r="G39" s="100">
        <v>0.09</v>
      </c>
      <c r="H39" s="100">
        <v>0.09</v>
      </c>
      <c r="I39" s="100">
        <v>0.09</v>
      </c>
      <c r="J39" s="100"/>
      <c r="K39" s="100"/>
      <c r="L39" s="100"/>
      <c r="M39" s="100"/>
      <c r="N39" s="100"/>
      <c r="O39" s="100"/>
      <c r="P39" s="101">
        <f t="shared" si="0"/>
        <v>0.5</v>
      </c>
      <c r="Q39" s="465"/>
      <c r="R39" s="466"/>
      <c r="S39" s="466"/>
      <c r="T39" s="466"/>
      <c r="U39" s="466"/>
      <c r="V39" s="466"/>
      <c r="W39" s="466"/>
      <c r="X39" s="466"/>
      <c r="Y39" s="466"/>
      <c r="Z39" s="466"/>
      <c r="AA39" s="466"/>
      <c r="AB39" s="466"/>
      <c r="AC39" s="466"/>
      <c r="AD39" s="467"/>
      <c r="AE39" s="97"/>
    </row>
    <row r="40" spans="1:41" ht="54" customHeight="1" x14ac:dyDescent="0.35">
      <c r="A40" s="459" t="s">
        <v>112</v>
      </c>
      <c r="B40" s="460">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462" t="s">
        <v>113</v>
      </c>
      <c r="R40" s="463"/>
      <c r="S40" s="463"/>
      <c r="T40" s="463"/>
      <c r="U40" s="463"/>
      <c r="V40" s="463"/>
      <c r="W40" s="463"/>
      <c r="X40" s="463"/>
      <c r="Y40" s="463"/>
      <c r="Z40" s="463"/>
      <c r="AA40" s="463"/>
      <c r="AB40" s="463"/>
      <c r="AC40" s="463"/>
      <c r="AD40" s="464"/>
      <c r="AE40" s="97"/>
    </row>
    <row r="41" spans="1:41" ht="54" customHeight="1" x14ac:dyDescent="0.35">
      <c r="A41" s="459"/>
      <c r="B41" s="461"/>
      <c r="C41" s="99" t="s">
        <v>65</v>
      </c>
      <c r="D41" s="100">
        <v>0.05</v>
      </c>
      <c r="E41" s="100">
        <v>0.11</v>
      </c>
      <c r="F41" s="100">
        <v>0.11</v>
      </c>
      <c r="G41" s="100">
        <v>0.11</v>
      </c>
      <c r="H41" s="100">
        <v>0.11</v>
      </c>
      <c r="I41" s="100">
        <v>0.11</v>
      </c>
      <c r="J41" s="100"/>
      <c r="K41" s="100"/>
      <c r="L41" s="104"/>
      <c r="M41" s="104"/>
      <c r="N41" s="104"/>
      <c r="O41" s="104"/>
      <c r="P41" s="101">
        <f t="shared" si="0"/>
        <v>0.6</v>
      </c>
      <c r="Q41" s="465"/>
      <c r="R41" s="466"/>
      <c r="S41" s="466"/>
      <c r="T41" s="466"/>
      <c r="U41" s="466"/>
      <c r="V41" s="466"/>
      <c r="W41" s="466"/>
      <c r="X41" s="466"/>
      <c r="Y41" s="466"/>
      <c r="Z41" s="466"/>
      <c r="AA41" s="466"/>
      <c r="AB41" s="466"/>
      <c r="AC41" s="466"/>
      <c r="AD41" s="467"/>
      <c r="AE41" s="97"/>
    </row>
    <row r="42" spans="1:41" ht="74.25" customHeight="1" x14ac:dyDescent="0.35">
      <c r="A42" s="280" t="s">
        <v>114</v>
      </c>
      <c r="B42" s="460">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659" t="s">
        <v>529</v>
      </c>
      <c r="R42" s="660"/>
      <c r="S42" s="660"/>
      <c r="T42" s="660"/>
      <c r="U42" s="660"/>
      <c r="V42" s="660"/>
      <c r="W42" s="660"/>
      <c r="X42" s="660"/>
      <c r="Y42" s="660"/>
      <c r="Z42" s="660"/>
      <c r="AA42" s="660"/>
      <c r="AB42" s="660"/>
      <c r="AC42" s="660"/>
      <c r="AD42" s="661"/>
      <c r="AE42" s="97"/>
    </row>
    <row r="43" spans="1:41" ht="76.5" customHeight="1" x14ac:dyDescent="0.35">
      <c r="A43" s="254"/>
      <c r="B43" s="461"/>
      <c r="C43" s="99" t="s">
        <v>65</v>
      </c>
      <c r="D43" s="100">
        <v>0.02</v>
      </c>
      <c r="E43" s="100">
        <v>0.05</v>
      </c>
      <c r="F43" s="100">
        <v>0.1</v>
      </c>
      <c r="G43" s="100">
        <v>0.1</v>
      </c>
      <c r="H43" s="100">
        <v>0.1</v>
      </c>
      <c r="I43" s="100">
        <v>0.1</v>
      </c>
      <c r="J43" s="100"/>
      <c r="K43" s="100"/>
      <c r="L43" s="104"/>
      <c r="M43" s="104"/>
      <c r="N43" s="104"/>
      <c r="O43" s="104"/>
      <c r="P43" s="101">
        <f t="shared" si="0"/>
        <v>0.47</v>
      </c>
      <c r="Q43" s="662"/>
      <c r="R43" s="663"/>
      <c r="S43" s="663"/>
      <c r="T43" s="663"/>
      <c r="U43" s="663"/>
      <c r="V43" s="663"/>
      <c r="W43" s="663"/>
      <c r="X43" s="663"/>
      <c r="Y43" s="663"/>
      <c r="Z43" s="663"/>
      <c r="AA43" s="663"/>
      <c r="AB43" s="663"/>
      <c r="AC43" s="663"/>
      <c r="AD43" s="664"/>
      <c r="AE43" s="97"/>
    </row>
    <row r="44" spans="1:41" ht="66" customHeight="1" x14ac:dyDescent="0.35">
      <c r="A44" s="486" t="s">
        <v>115</v>
      </c>
      <c r="B44" s="460">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488" t="s">
        <v>116</v>
      </c>
      <c r="R44" s="489"/>
      <c r="S44" s="489"/>
      <c r="T44" s="489"/>
      <c r="U44" s="489"/>
      <c r="V44" s="489"/>
      <c r="W44" s="489"/>
      <c r="X44" s="489"/>
      <c r="Y44" s="489"/>
      <c r="Z44" s="489"/>
      <c r="AA44" s="489"/>
      <c r="AB44" s="489"/>
      <c r="AC44" s="489"/>
      <c r="AD44" s="490"/>
      <c r="AE44" s="97"/>
    </row>
    <row r="45" spans="1:41" ht="73.5" customHeight="1" x14ac:dyDescent="0.35">
      <c r="A45" s="487"/>
      <c r="B45" s="461"/>
      <c r="C45" s="91" t="s">
        <v>65</v>
      </c>
      <c r="D45" s="105">
        <v>0</v>
      </c>
      <c r="E45" s="105">
        <v>0.1</v>
      </c>
      <c r="F45" s="105">
        <v>0.1</v>
      </c>
      <c r="G45" s="105">
        <v>0.1</v>
      </c>
      <c r="H45" s="105">
        <v>0.1</v>
      </c>
      <c r="I45" s="105">
        <v>0.1</v>
      </c>
      <c r="J45" s="105"/>
      <c r="K45" s="105"/>
      <c r="L45" s="106"/>
      <c r="M45" s="106"/>
      <c r="N45" s="106"/>
      <c r="O45" s="106"/>
      <c r="P45" s="107">
        <f t="shared" si="0"/>
        <v>0.5</v>
      </c>
      <c r="Q45" s="491"/>
      <c r="R45" s="492"/>
      <c r="S45" s="492"/>
      <c r="T45" s="492"/>
      <c r="U45" s="492"/>
      <c r="V45" s="492"/>
      <c r="W45" s="492"/>
      <c r="X45" s="492"/>
      <c r="Y45" s="492"/>
      <c r="Z45" s="492"/>
      <c r="AA45" s="492"/>
      <c r="AB45" s="492"/>
      <c r="AC45" s="492"/>
      <c r="AD45" s="493"/>
      <c r="AE45" s="97"/>
    </row>
    <row r="46" spans="1:41" x14ac:dyDescent="0.35">
      <c r="A46" s="50" t="s">
        <v>95</v>
      </c>
    </row>
  </sheetData>
  <mergeCells count="80">
    <mergeCell ref="A44:A45"/>
    <mergeCell ref="B44:B45"/>
    <mergeCell ref="Q44:AD45"/>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7265625" defaultRowHeight="14.5" x14ac:dyDescent="0.35"/>
  <cols>
    <col min="1" max="1" width="38.453125" style="50" customWidth="1"/>
    <col min="2" max="2" width="15.453125" style="50" customWidth="1"/>
    <col min="3" max="3" width="16.26953125" style="50" customWidth="1"/>
    <col min="4" max="6" width="7" style="50" customWidth="1"/>
    <col min="7" max="15" width="7.7265625" style="50" customWidth="1"/>
    <col min="16" max="16" width="13.26953125" style="50" customWidth="1"/>
    <col min="17" max="17" width="10.7265625" style="50"/>
    <col min="18" max="18" width="7.453125" style="50" customWidth="1"/>
    <col min="19" max="20" width="10.7265625" style="50"/>
    <col min="21" max="21" width="13" style="50" customWidth="1"/>
    <col min="22" max="22" width="7.7265625" style="50" customWidth="1"/>
    <col min="23" max="28" width="12.26953125" style="50" customWidth="1"/>
    <col min="29" max="29" width="6.26953125" style="50" bestFit="1" customWidth="1"/>
    <col min="30" max="30" width="22.7265625" style="50" customWidth="1"/>
    <col min="31" max="31" width="18.453125" style="50" bestFit="1" customWidth="1"/>
    <col min="32" max="32" width="8.453125" style="50" customWidth="1"/>
    <col min="33" max="33" width="18.453125" style="50" bestFit="1" customWidth="1"/>
    <col min="34" max="34" width="5.7265625" style="50" customWidth="1"/>
    <col min="35" max="35" width="18.453125" style="50" bestFit="1" customWidth="1"/>
    <col min="36" max="36" width="4.7265625" style="50" customWidth="1"/>
    <col min="37" max="37" width="23" style="50" bestFit="1" customWidth="1"/>
    <col min="38" max="38" width="10.7265625" style="50"/>
    <col min="39" max="39" width="18.453125" style="50" bestFit="1" customWidth="1"/>
    <col min="40" max="40" width="16.1796875" style="50" customWidth="1"/>
    <col min="41" max="16384" width="10.7265625" style="50"/>
  </cols>
  <sheetData>
    <row r="1" spans="1:28" ht="32.25" customHeight="1" x14ac:dyDescent="0.35">
      <c r="A1" s="346"/>
      <c r="B1" s="349" t="s">
        <v>0</v>
      </c>
      <c r="C1" s="350"/>
      <c r="D1" s="350"/>
      <c r="E1" s="350"/>
      <c r="F1" s="350"/>
      <c r="G1" s="350"/>
      <c r="H1" s="350"/>
      <c r="I1" s="350"/>
      <c r="J1" s="350"/>
      <c r="K1" s="350"/>
      <c r="L1" s="350"/>
      <c r="M1" s="350"/>
      <c r="N1" s="350"/>
      <c r="O1" s="350"/>
      <c r="P1" s="350"/>
      <c r="Q1" s="350"/>
      <c r="R1" s="350"/>
      <c r="S1" s="350"/>
      <c r="T1" s="350"/>
      <c r="U1" s="350"/>
      <c r="V1" s="350"/>
      <c r="W1" s="350"/>
      <c r="X1" s="350"/>
      <c r="Y1" s="351"/>
      <c r="Z1" s="352" t="s">
        <v>1</v>
      </c>
      <c r="AA1" s="353"/>
      <c r="AB1" s="354"/>
    </row>
    <row r="2" spans="1:28" ht="30.75" customHeight="1" x14ac:dyDescent="0.35">
      <c r="A2" s="347"/>
      <c r="B2" s="355" t="s">
        <v>2</v>
      </c>
      <c r="C2" s="356"/>
      <c r="D2" s="356"/>
      <c r="E2" s="356"/>
      <c r="F2" s="356"/>
      <c r="G2" s="356"/>
      <c r="H2" s="356"/>
      <c r="I2" s="356"/>
      <c r="J2" s="356"/>
      <c r="K2" s="356"/>
      <c r="L2" s="356"/>
      <c r="M2" s="356"/>
      <c r="N2" s="356"/>
      <c r="O2" s="356"/>
      <c r="P2" s="356"/>
      <c r="Q2" s="356"/>
      <c r="R2" s="356"/>
      <c r="S2" s="356"/>
      <c r="T2" s="356"/>
      <c r="U2" s="356"/>
      <c r="V2" s="356"/>
      <c r="W2" s="356"/>
      <c r="X2" s="356"/>
      <c r="Y2" s="357"/>
      <c r="Z2" s="549" t="s">
        <v>117</v>
      </c>
      <c r="AA2" s="550"/>
      <c r="AB2" s="551"/>
    </row>
    <row r="3" spans="1:28" ht="24" customHeight="1" x14ac:dyDescent="0.35">
      <c r="A3" s="347"/>
      <c r="B3" s="361" t="s">
        <v>4</v>
      </c>
      <c r="C3" s="362"/>
      <c r="D3" s="362"/>
      <c r="E3" s="362"/>
      <c r="F3" s="362"/>
      <c r="G3" s="362"/>
      <c r="H3" s="362"/>
      <c r="I3" s="362"/>
      <c r="J3" s="362"/>
      <c r="K3" s="362"/>
      <c r="L3" s="362"/>
      <c r="M3" s="362"/>
      <c r="N3" s="362"/>
      <c r="O3" s="362"/>
      <c r="P3" s="362"/>
      <c r="Q3" s="362"/>
      <c r="R3" s="362"/>
      <c r="S3" s="362"/>
      <c r="T3" s="362"/>
      <c r="U3" s="362"/>
      <c r="V3" s="362"/>
      <c r="W3" s="362"/>
      <c r="X3" s="362"/>
      <c r="Y3" s="363"/>
      <c r="Z3" s="549" t="s">
        <v>118</v>
      </c>
      <c r="AA3" s="550"/>
      <c r="AB3" s="551"/>
    </row>
    <row r="4" spans="1:28" ht="15.75" customHeight="1" thickBot="1" x14ac:dyDescent="0.4">
      <c r="A4" s="348"/>
      <c r="B4" s="364"/>
      <c r="C4" s="365"/>
      <c r="D4" s="365"/>
      <c r="E4" s="365"/>
      <c r="F4" s="365"/>
      <c r="G4" s="365"/>
      <c r="H4" s="365"/>
      <c r="I4" s="365"/>
      <c r="J4" s="365"/>
      <c r="K4" s="365"/>
      <c r="L4" s="365"/>
      <c r="M4" s="365"/>
      <c r="N4" s="365"/>
      <c r="O4" s="365"/>
      <c r="P4" s="365"/>
      <c r="Q4" s="365"/>
      <c r="R4" s="365"/>
      <c r="S4" s="365"/>
      <c r="T4" s="365"/>
      <c r="U4" s="365"/>
      <c r="V4" s="365"/>
      <c r="W4" s="365"/>
      <c r="X4" s="365"/>
      <c r="Y4" s="366"/>
      <c r="Z4" s="367" t="s">
        <v>6</v>
      </c>
      <c r="AA4" s="368"/>
      <c r="AB4" s="369"/>
    </row>
    <row r="5" spans="1:28"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5">
      <c r="A7" s="370" t="s">
        <v>14</v>
      </c>
      <c r="B7" s="371"/>
      <c r="C7" s="379"/>
      <c r="D7" s="380"/>
      <c r="E7" s="380"/>
      <c r="F7" s="380"/>
      <c r="G7" s="380"/>
      <c r="H7" s="380"/>
      <c r="I7" s="380"/>
      <c r="J7" s="380"/>
      <c r="K7" s="381"/>
      <c r="L7" s="62"/>
      <c r="M7" s="63"/>
      <c r="N7" s="63"/>
      <c r="O7" s="63"/>
      <c r="P7" s="63"/>
      <c r="Q7" s="64"/>
      <c r="R7" s="499" t="s">
        <v>8</v>
      </c>
      <c r="S7" s="552"/>
      <c r="T7" s="500"/>
      <c r="U7" s="498" t="s">
        <v>119</v>
      </c>
      <c r="V7" s="386"/>
      <c r="W7" s="499" t="s">
        <v>9</v>
      </c>
      <c r="X7" s="500"/>
      <c r="Y7" s="401" t="s">
        <v>10</v>
      </c>
      <c r="Z7" s="402"/>
      <c r="AA7" s="391"/>
      <c r="AB7" s="392"/>
    </row>
    <row r="8" spans="1:28" ht="15" customHeight="1" x14ac:dyDescent="0.35">
      <c r="A8" s="372"/>
      <c r="B8" s="373"/>
      <c r="C8" s="361"/>
      <c r="D8" s="362"/>
      <c r="E8" s="362"/>
      <c r="F8" s="362"/>
      <c r="G8" s="362"/>
      <c r="H8" s="362"/>
      <c r="I8" s="362"/>
      <c r="J8" s="362"/>
      <c r="K8" s="363"/>
      <c r="L8" s="62"/>
      <c r="M8" s="63"/>
      <c r="N8" s="63"/>
      <c r="O8" s="63"/>
      <c r="P8" s="63"/>
      <c r="Q8" s="64"/>
      <c r="R8" s="403"/>
      <c r="S8" s="404"/>
      <c r="T8" s="405"/>
      <c r="U8" s="387"/>
      <c r="V8" s="388"/>
      <c r="W8" s="403"/>
      <c r="X8" s="405"/>
      <c r="Y8" s="393" t="s">
        <v>11</v>
      </c>
      <c r="Z8" s="394"/>
      <c r="AA8" s="395"/>
      <c r="AB8" s="396"/>
    </row>
    <row r="9" spans="1:28" ht="15" customHeight="1" thickBot="1" x14ac:dyDescent="0.4">
      <c r="A9" s="374"/>
      <c r="B9" s="375"/>
      <c r="C9" s="364"/>
      <c r="D9" s="365"/>
      <c r="E9" s="365"/>
      <c r="F9" s="365"/>
      <c r="G9" s="365"/>
      <c r="H9" s="365"/>
      <c r="I9" s="365"/>
      <c r="J9" s="365"/>
      <c r="K9" s="366"/>
      <c r="L9" s="62"/>
      <c r="M9" s="63"/>
      <c r="N9" s="63"/>
      <c r="O9" s="63"/>
      <c r="P9" s="63"/>
      <c r="Q9" s="64"/>
      <c r="R9" s="406"/>
      <c r="S9" s="407"/>
      <c r="T9" s="408"/>
      <c r="U9" s="389"/>
      <c r="V9" s="390"/>
      <c r="W9" s="406"/>
      <c r="X9" s="408"/>
      <c r="Y9" s="397" t="s">
        <v>12</v>
      </c>
      <c r="Z9" s="398"/>
      <c r="AA9" s="399"/>
      <c r="AB9" s="400"/>
    </row>
    <row r="10" spans="1:28" ht="9" customHeight="1" thickBot="1" x14ac:dyDescent="0.4">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4">
      <c r="A11" s="337" t="s">
        <v>16</v>
      </c>
      <c r="B11" s="338"/>
      <c r="C11" s="501"/>
      <c r="D11" s="502"/>
      <c r="E11" s="502"/>
      <c r="F11" s="502"/>
      <c r="G11" s="502"/>
      <c r="H11" s="502"/>
      <c r="I11" s="502"/>
      <c r="J11" s="502"/>
      <c r="K11" s="503"/>
      <c r="L11" s="72"/>
      <c r="M11" s="332" t="s">
        <v>18</v>
      </c>
      <c r="N11" s="336"/>
      <c r="O11" s="336"/>
      <c r="P11" s="336"/>
      <c r="Q11" s="333"/>
      <c r="R11" s="329"/>
      <c r="S11" s="330"/>
      <c r="T11" s="330"/>
      <c r="U11" s="330"/>
      <c r="V11" s="331"/>
      <c r="W11" s="332" t="s">
        <v>20</v>
      </c>
      <c r="X11" s="333"/>
      <c r="Y11" s="339"/>
      <c r="Z11" s="340"/>
      <c r="AA11" s="340"/>
      <c r="AB11" s="341"/>
    </row>
    <row r="12" spans="1:28" ht="9" customHeight="1" thickBot="1" x14ac:dyDescent="0.4">
      <c r="A12" s="59"/>
      <c r="B12" s="54"/>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73"/>
      <c r="AB12" s="74"/>
    </row>
    <row r="13" spans="1:28" s="76" customFormat="1" ht="37.5" customHeight="1" thickBot="1" x14ac:dyDescent="0.4">
      <c r="A13" s="337" t="s">
        <v>22</v>
      </c>
      <c r="B13" s="338"/>
      <c r="C13" s="343"/>
      <c r="D13" s="344"/>
      <c r="E13" s="344"/>
      <c r="F13" s="344"/>
      <c r="G13" s="344"/>
      <c r="H13" s="344"/>
      <c r="I13" s="344"/>
      <c r="J13" s="344"/>
      <c r="K13" s="344"/>
      <c r="L13" s="344"/>
      <c r="M13" s="344"/>
      <c r="N13" s="344"/>
      <c r="O13" s="344"/>
      <c r="P13" s="344"/>
      <c r="Q13" s="345"/>
      <c r="R13" s="54"/>
      <c r="S13" s="522" t="s">
        <v>120</v>
      </c>
      <c r="T13" s="522"/>
      <c r="U13" s="75"/>
      <c r="V13" s="534" t="s">
        <v>25</v>
      </c>
      <c r="W13" s="522"/>
      <c r="X13" s="522"/>
      <c r="Y13" s="522"/>
      <c r="Z13" s="54"/>
      <c r="AA13" s="415"/>
      <c r="AB13" s="416"/>
    </row>
    <row r="14" spans="1:28" ht="16.5" customHeight="1" thickBot="1" x14ac:dyDescent="0.4">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4">
      <c r="A15" s="370" t="s">
        <v>7</v>
      </c>
      <c r="B15" s="371"/>
      <c r="C15" s="544" t="s">
        <v>121</v>
      </c>
      <c r="D15" s="80"/>
      <c r="E15" s="80"/>
      <c r="F15" s="80"/>
      <c r="G15" s="80"/>
      <c r="H15" s="80"/>
      <c r="I15" s="80"/>
      <c r="J15" s="70"/>
      <c r="K15" s="81"/>
      <c r="L15" s="70"/>
      <c r="M15" s="60"/>
      <c r="N15" s="60"/>
      <c r="O15" s="60"/>
      <c r="P15" s="60"/>
      <c r="Q15" s="535" t="s">
        <v>26</v>
      </c>
      <c r="R15" s="536"/>
      <c r="S15" s="536"/>
      <c r="T15" s="536"/>
      <c r="U15" s="536"/>
      <c r="V15" s="536"/>
      <c r="W15" s="536"/>
      <c r="X15" s="536"/>
      <c r="Y15" s="536"/>
      <c r="Z15" s="536"/>
      <c r="AA15" s="536"/>
      <c r="AB15" s="537"/>
    </row>
    <row r="16" spans="1:28" ht="35.25" customHeight="1" thickBot="1" x14ac:dyDescent="0.4">
      <c r="A16" s="374"/>
      <c r="B16" s="375"/>
      <c r="C16" s="545"/>
      <c r="D16" s="80"/>
      <c r="E16" s="80"/>
      <c r="F16" s="80"/>
      <c r="G16" s="80"/>
      <c r="H16" s="80"/>
      <c r="I16" s="80"/>
      <c r="J16" s="70"/>
      <c r="K16" s="70"/>
      <c r="L16" s="70"/>
      <c r="M16" s="60"/>
      <c r="N16" s="60"/>
      <c r="O16" s="60"/>
      <c r="P16" s="60"/>
      <c r="Q16" s="531" t="s">
        <v>122</v>
      </c>
      <c r="R16" s="496"/>
      <c r="S16" s="496"/>
      <c r="T16" s="496"/>
      <c r="U16" s="496"/>
      <c r="V16" s="532"/>
      <c r="W16" s="495" t="s">
        <v>123</v>
      </c>
      <c r="X16" s="496"/>
      <c r="Y16" s="496"/>
      <c r="Z16" s="496"/>
      <c r="AA16" s="496"/>
      <c r="AB16" s="497"/>
    </row>
    <row r="17" spans="1:39" ht="27" customHeight="1" x14ac:dyDescent="0.35">
      <c r="A17" s="82"/>
      <c r="B17" s="60"/>
      <c r="C17" s="60"/>
      <c r="D17" s="80"/>
      <c r="E17" s="80"/>
      <c r="F17" s="80"/>
      <c r="G17" s="80"/>
      <c r="H17" s="80"/>
      <c r="I17" s="80"/>
      <c r="J17" s="80"/>
      <c r="K17" s="80"/>
      <c r="L17" s="80"/>
      <c r="M17" s="60"/>
      <c r="N17" s="60"/>
      <c r="O17" s="60"/>
      <c r="P17" s="60"/>
      <c r="Q17" s="507" t="s">
        <v>124</v>
      </c>
      <c r="R17" s="508"/>
      <c r="S17" s="509"/>
      <c r="T17" s="513" t="s">
        <v>125</v>
      </c>
      <c r="U17" s="514"/>
      <c r="V17" s="515"/>
      <c r="W17" s="553" t="s">
        <v>124</v>
      </c>
      <c r="X17" s="509"/>
      <c r="Y17" s="553" t="s">
        <v>126</v>
      </c>
      <c r="Z17" s="509"/>
      <c r="AA17" s="513" t="s">
        <v>127</v>
      </c>
      <c r="AB17" s="554"/>
      <c r="AC17" s="83"/>
      <c r="AD17" s="83"/>
    </row>
    <row r="18" spans="1:39" ht="27" customHeight="1" x14ac:dyDescent="0.35">
      <c r="A18" s="82"/>
      <c r="B18" s="60"/>
      <c r="C18" s="60"/>
      <c r="D18" s="80"/>
      <c r="E18" s="80"/>
      <c r="F18" s="80"/>
      <c r="G18" s="80"/>
      <c r="H18" s="80"/>
      <c r="I18" s="80"/>
      <c r="J18" s="80"/>
      <c r="K18" s="80"/>
      <c r="L18" s="80"/>
      <c r="M18" s="60"/>
      <c r="N18" s="60"/>
      <c r="O18" s="60"/>
      <c r="P18" s="60"/>
      <c r="Q18" s="158"/>
      <c r="R18" s="159"/>
      <c r="S18" s="160"/>
      <c r="T18" s="513"/>
      <c r="U18" s="514"/>
      <c r="V18" s="515"/>
      <c r="W18" s="136"/>
      <c r="X18" s="137"/>
      <c r="Y18" s="136"/>
      <c r="Z18" s="137"/>
      <c r="AA18" s="138"/>
      <c r="AB18" s="139"/>
      <c r="AC18" s="83"/>
      <c r="AD18" s="83"/>
    </row>
    <row r="19" spans="1:39" ht="18" customHeight="1" thickBot="1" x14ac:dyDescent="0.4">
      <c r="A19" s="59"/>
      <c r="B19" s="54"/>
      <c r="C19" s="80"/>
      <c r="D19" s="80"/>
      <c r="E19" s="80"/>
      <c r="F19" s="80"/>
      <c r="G19" s="84"/>
      <c r="H19" s="84"/>
      <c r="I19" s="84"/>
      <c r="J19" s="84"/>
      <c r="K19" s="84"/>
      <c r="L19" s="84"/>
      <c r="M19" s="80"/>
      <c r="N19" s="80"/>
      <c r="O19" s="80"/>
      <c r="P19" s="80"/>
      <c r="Q19" s="504"/>
      <c r="R19" s="505"/>
      <c r="S19" s="506"/>
      <c r="T19" s="512"/>
      <c r="U19" s="505"/>
      <c r="V19" s="506"/>
      <c r="W19" s="538"/>
      <c r="X19" s="539"/>
      <c r="Y19" s="555"/>
      <c r="Z19" s="556"/>
      <c r="AA19" s="510"/>
      <c r="AB19" s="511"/>
      <c r="AC19" s="3"/>
      <c r="AD19" s="3"/>
    </row>
    <row r="20" spans="1:39" ht="7.5" customHeight="1" thickBot="1" x14ac:dyDescent="0.4">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5">
      <c r="A21" s="417" t="s">
        <v>47</v>
      </c>
      <c r="B21" s="418"/>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20"/>
    </row>
    <row r="22" spans="1:39" ht="15" customHeight="1" x14ac:dyDescent="0.35">
      <c r="A22" s="423" t="s">
        <v>48</v>
      </c>
      <c r="B22" s="425" t="s">
        <v>49</v>
      </c>
      <c r="C22" s="426"/>
      <c r="D22" s="297" t="s">
        <v>128</v>
      </c>
      <c r="E22" s="298"/>
      <c r="F22" s="298"/>
      <c r="G22" s="298"/>
      <c r="H22" s="298"/>
      <c r="I22" s="298"/>
      <c r="J22" s="298"/>
      <c r="K22" s="298"/>
      <c r="L22" s="298"/>
      <c r="M22" s="298"/>
      <c r="N22" s="298"/>
      <c r="O22" s="427"/>
      <c r="P22" s="322" t="s">
        <v>41</v>
      </c>
      <c r="Q22" s="322" t="s">
        <v>51</v>
      </c>
      <c r="R22" s="322"/>
      <c r="S22" s="322"/>
      <c r="T22" s="322"/>
      <c r="U22" s="322"/>
      <c r="V22" s="322"/>
      <c r="W22" s="322"/>
      <c r="X22" s="322"/>
      <c r="Y22" s="322"/>
      <c r="Z22" s="322"/>
      <c r="AA22" s="322"/>
      <c r="AB22" s="324"/>
    </row>
    <row r="23" spans="1:39" ht="27" customHeight="1" x14ac:dyDescent="0.35">
      <c r="A23" s="424"/>
      <c r="B23" s="325"/>
      <c r="C23" s="327"/>
      <c r="D23" s="88" t="s">
        <v>29</v>
      </c>
      <c r="E23" s="88" t="s">
        <v>30</v>
      </c>
      <c r="F23" s="88" t="s">
        <v>31</v>
      </c>
      <c r="G23" s="88" t="s">
        <v>32</v>
      </c>
      <c r="H23" s="88" t="s">
        <v>33</v>
      </c>
      <c r="I23" s="88" t="s">
        <v>34</v>
      </c>
      <c r="J23" s="88" t="s">
        <v>35</v>
      </c>
      <c r="K23" s="88" t="s">
        <v>36</v>
      </c>
      <c r="L23" s="88" t="s">
        <v>37</v>
      </c>
      <c r="M23" s="88" t="s">
        <v>38</v>
      </c>
      <c r="N23" s="88" t="s">
        <v>39</v>
      </c>
      <c r="O23" s="88" t="s">
        <v>40</v>
      </c>
      <c r="P23" s="427"/>
      <c r="Q23" s="322"/>
      <c r="R23" s="322"/>
      <c r="S23" s="322"/>
      <c r="T23" s="322"/>
      <c r="U23" s="322"/>
      <c r="V23" s="322"/>
      <c r="W23" s="322"/>
      <c r="X23" s="322"/>
      <c r="Y23" s="322"/>
      <c r="Z23" s="322"/>
      <c r="AA23" s="322"/>
      <c r="AB23" s="324"/>
    </row>
    <row r="24" spans="1:39" ht="42" customHeight="1" thickBot="1" x14ac:dyDescent="0.4">
      <c r="A24" s="85"/>
      <c r="B24" s="428"/>
      <c r="C24" s="429"/>
      <c r="D24" s="89"/>
      <c r="E24" s="89"/>
      <c r="F24" s="89"/>
      <c r="G24" s="89"/>
      <c r="H24" s="89"/>
      <c r="I24" s="89"/>
      <c r="J24" s="89"/>
      <c r="K24" s="89"/>
      <c r="L24" s="89"/>
      <c r="M24" s="89"/>
      <c r="N24" s="89"/>
      <c r="O24" s="89"/>
      <c r="P24" s="86">
        <f>SUM(D24:O24)</f>
        <v>0</v>
      </c>
      <c r="Q24" s="559" t="s">
        <v>129</v>
      </c>
      <c r="R24" s="559"/>
      <c r="S24" s="559"/>
      <c r="T24" s="559"/>
      <c r="U24" s="559"/>
      <c r="V24" s="559"/>
      <c r="W24" s="559"/>
      <c r="X24" s="559"/>
      <c r="Y24" s="559"/>
      <c r="Z24" s="559"/>
      <c r="AA24" s="559"/>
      <c r="AB24" s="560"/>
    </row>
    <row r="25" spans="1:39" ht="22.5" customHeight="1" x14ac:dyDescent="0.35">
      <c r="A25" s="432" t="s">
        <v>54</v>
      </c>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4"/>
    </row>
    <row r="26" spans="1:39" ht="23.25" customHeight="1" x14ac:dyDescent="0.35">
      <c r="A26" s="290" t="s">
        <v>55</v>
      </c>
      <c r="B26" s="322" t="s">
        <v>56</v>
      </c>
      <c r="C26" s="322" t="s">
        <v>49</v>
      </c>
      <c r="D26" s="322" t="s">
        <v>57</v>
      </c>
      <c r="E26" s="322"/>
      <c r="F26" s="322"/>
      <c r="G26" s="322"/>
      <c r="H26" s="322"/>
      <c r="I26" s="322"/>
      <c r="J26" s="322"/>
      <c r="K26" s="322"/>
      <c r="L26" s="322"/>
      <c r="M26" s="322"/>
      <c r="N26" s="322"/>
      <c r="O26" s="322"/>
      <c r="P26" s="322"/>
      <c r="Q26" s="322" t="s">
        <v>58</v>
      </c>
      <c r="R26" s="322"/>
      <c r="S26" s="322"/>
      <c r="T26" s="322"/>
      <c r="U26" s="322"/>
      <c r="V26" s="322"/>
      <c r="W26" s="322"/>
      <c r="X26" s="322"/>
      <c r="Y26" s="322"/>
      <c r="Z26" s="322"/>
      <c r="AA26" s="322"/>
      <c r="AB26" s="324"/>
      <c r="AE26" s="87"/>
      <c r="AF26" s="87"/>
      <c r="AG26" s="87"/>
      <c r="AH26" s="87"/>
      <c r="AI26" s="87"/>
      <c r="AJ26" s="87"/>
      <c r="AK26" s="87"/>
      <c r="AL26" s="87"/>
      <c r="AM26" s="87"/>
    </row>
    <row r="27" spans="1:39" ht="23.25" customHeight="1" x14ac:dyDescent="0.35">
      <c r="A27" s="290"/>
      <c r="B27" s="322"/>
      <c r="C27" s="323"/>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325" t="s">
        <v>59</v>
      </c>
      <c r="R27" s="326"/>
      <c r="S27" s="326"/>
      <c r="T27" s="327"/>
      <c r="U27" s="325" t="s">
        <v>60</v>
      </c>
      <c r="V27" s="326"/>
      <c r="W27" s="326"/>
      <c r="X27" s="327"/>
      <c r="Y27" s="325" t="s">
        <v>61</v>
      </c>
      <c r="Z27" s="326"/>
      <c r="AA27" s="326"/>
      <c r="AB27" s="328"/>
      <c r="AE27" s="87"/>
      <c r="AF27" s="87"/>
      <c r="AG27" s="87"/>
      <c r="AH27" s="87"/>
      <c r="AI27" s="87"/>
      <c r="AJ27" s="87"/>
      <c r="AK27" s="87"/>
      <c r="AL27" s="87"/>
      <c r="AM27" s="87"/>
    </row>
    <row r="28" spans="1:39" ht="33" customHeight="1" x14ac:dyDescent="0.35">
      <c r="A28" s="557"/>
      <c r="B28" s="494"/>
      <c r="C28" s="90" t="s">
        <v>62</v>
      </c>
      <c r="D28" s="89"/>
      <c r="E28" s="89"/>
      <c r="F28" s="89"/>
      <c r="G28" s="89"/>
      <c r="H28" s="89"/>
      <c r="I28" s="89"/>
      <c r="J28" s="89"/>
      <c r="K28" s="89"/>
      <c r="L28" s="89"/>
      <c r="M28" s="89"/>
      <c r="N28" s="89"/>
      <c r="O28" s="89"/>
      <c r="P28" s="156">
        <f>SUM(D28:O28)</f>
        <v>0</v>
      </c>
      <c r="Q28" s="523" t="s">
        <v>130</v>
      </c>
      <c r="R28" s="524"/>
      <c r="S28" s="524"/>
      <c r="T28" s="525"/>
      <c r="U28" s="523" t="s">
        <v>131</v>
      </c>
      <c r="V28" s="524"/>
      <c r="W28" s="524"/>
      <c r="X28" s="525"/>
      <c r="Y28" s="523" t="s">
        <v>132</v>
      </c>
      <c r="Z28" s="524"/>
      <c r="AA28" s="524"/>
      <c r="AB28" s="529"/>
      <c r="AE28" s="87"/>
      <c r="AF28" s="87"/>
      <c r="AG28" s="87"/>
      <c r="AH28" s="87"/>
      <c r="AI28" s="87"/>
      <c r="AJ28" s="87"/>
      <c r="AK28" s="87"/>
      <c r="AL28" s="87"/>
      <c r="AM28" s="87"/>
    </row>
    <row r="29" spans="1:39" ht="34.5" customHeight="1" thickBot="1" x14ac:dyDescent="0.4">
      <c r="A29" s="558"/>
      <c r="B29" s="303"/>
      <c r="C29" s="91" t="s">
        <v>65</v>
      </c>
      <c r="D29" s="92"/>
      <c r="E29" s="92"/>
      <c r="F29" s="92"/>
      <c r="G29" s="93"/>
      <c r="H29" s="93"/>
      <c r="I29" s="93"/>
      <c r="J29" s="93"/>
      <c r="K29" s="93"/>
      <c r="L29" s="93"/>
      <c r="M29" s="93"/>
      <c r="N29" s="93"/>
      <c r="O29" s="93"/>
      <c r="P29" s="157">
        <f>SUM(D29:O29)</f>
        <v>0</v>
      </c>
      <c r="Q29" s="526"/>
      <c r="R29" s="527"/>
      <c r="S29" s="527"/>
      <c r="T29" s="528"/>
      <c r="U29" s="526"/>
      <c r="V29" s="527"/>
      <c r="W29" s="527"/>
      <c r="X29" s="528"/>
      <c r="Y29" s="526"/>
      <c r="Z29" s="527"/>
      <c r="AA29" s="527"/>
      <c r="AB29" s="530"/>
      <c r="AC29" s="49"/>
      <c r="AE29" s="87"/>
      <c r="AF29" s="87"/>
      <c r="AG29" s="87"/>
      <c r="AH29" s="87"/>
      <c r="AI29" s="87"/>
      <c r="AJ29" s="87"/>
      <c r="AK29" s="87"/>
      <c r="AL29" s="87"/>
      <c r="AM29" s="87"/>
    </row>
    <row r="30" spans="1:39" ht="26.25" customHeight="1" x14ac:dyDescent="0.35">
      <c r="A30" s="289" t="s">
        <v>66</v>
      </c>
      <c r="B30" s="291" t="s">
        <v>67</v>
      </c>
      <c r="C30" s="293" t="s">
        <v>68</v>
      </c>
      <c r="D30" s="293"/>
      <c r="E30" s="293"/>
      <c r="F30" s="293"/>
      <c r="G30" s="293"/>
      <c r="H30" s="293"/>
      <c r="I30" s="293"/>
      <c r="J30" s="293"/>
      <c r="K30" s="293"/>
      <c r="L30" s="293"/>
      <c r="M30" s="293"/>
      <c r="N30" s="293"/>
      <c r="O30" s="293"/>
      <c r="P30" s="293"/>
      <c r="Q30" s="294" t="s">
        <v>69</v>
      </c>
      <c r="R30" s="295"/>
      <c r="S30" s="295"/>
      <c r="T30" s="295"/>
      <c r="U30" s="295"/>
      <c r="V30" s="295"/>
      <c r="W30" s="295"/>
      <c r="X30" s="295"/>
      <c r="Y30" s="295"/>
      <c r="Z30" s="295"/>
      <c r="AA30" s="295"/>
      <c r="AB30" s="296"/>
      <c r="AE30" s="87"/>
      <c r="AF30" s="87"/>
      <c r="AG30" s="87"/>
      <c r="AH30" s="87"/>
      <c r="AI30" s="87"/>
      <c r="AJ30" s="87"/>
      <c r="AK30" s="87"/>
      <c r="AL30" s="87"/>
      <c r="AM30" s="87"/>
    </row>
    <row r="31" spans="1:39" ht="26.25" customHeight="1" x14ac:dyDescent="0.35">
      <c r="A31" s="290"/>
      <c r="B31" s="292"/>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297" t="s">
        <v>84</v>
      </c>
      <c r="R31" s="298"/>
      <c r="S31" s="298"/>
      <c r="T31" s="298"/>
      <c r="U31" s="298"/>
      <c r="V31" s="298"/>
      <c r="W31" s="298"/>
      <c r="X31" s="298"/>
      <c r="Y31" s="298"/>
      <c r="Z31" s="298"/>
      <c r="AA31" s="298"/>
      <c r="AB31" s="299"/>
      <c r="AE31" s="94"/>
      <c r="AF31" s="94"/>
      <c r="AG31" s="94"/>
      <c r="AH31" s="94"/>
      <c r="AI31" s="94"/>
      <c r="AJ31" s="94"/>
      <c r="AK31" s="94"/>
      <c r="AL31" s="94"/>
      <c r="AM31" s="94"/>
    </row>
    <row r="32" spans="1:39" ht="28.5" customHeight="1" x14ac:dyDescent="0.35">
      <c r="A32" s="458"/>
      <c r="B32" s="256"/>
      <c r="C32" s="90" t="s">
        <v>62</v>
      </c>
      <c r="D32" s="95"/>
      <c r="E32" s="95"/>
      <c r="F32" s="95"/>
      <c r="G32" s="95"/>
      <c r="H32" s="95"/>
      <c r="I32" s="95"/>
      <c r="J32" s="95"/>
      <c r="K32" s="95"/>
      <c r="L32" s="95"/>
      <c r="M32" s="95"/>
      <c r="N32" s="95"/>
      <c r="O32" s="95"/>
      <c r="P32" s="96">
        <f t="shared" ref="P32:P39" si="0">SUM(D32:O32)</f>
        <v>0</v>
      </c>
      <c r="Q32" s="540" t="s">
        <v>133</v>
      </c>
      <c r="R32" s="410"/>
      <c r="S32" s="410"/>
      <c r="T32" s="410"/>
      <c r="U32" s="410"/>
      <c r="V32" s="410"/>
      <c r="W32" s="410"/>
      <c r="X32" s="410"/>
      <c r="Y32" s="410"/>
      <c r="Z32" s="410"/>
      <c r="AA32" s="410"/>
      <c r="AB32" s="411"/>
      <c r="AC32" s="97"/>
      <c r="AE32" s="98"/>
      <c r="AF32" s="98"/>
      <c r="AG32" s="98"/>
      <c r="AH32" s="98"/>
      <c r="AI32" s="98"/>
      <c r="AJ32" s="98"/>
      <c r="AK32" s="98"/>
      <c r="AL32" s="98"/>
      <c r="AM32" s="98"/>
    </row>
    <row r="33" spans="1:29" ht="28.5" customHeight="1" x14ac:dyDescent="0.35">
      <c r="A33" s="459"/>
      <c r="B33" s="257"/>
      <c r="C33" s="99" t="s">
        <v>65</v>
      </c>
      <c r="D33" s="100"/>
      <c r="E33" s="100"/>
      <c r="F33" s="100"/>
      <c r="G33" s="100"/>
      <c r="H33" s="100"/>
      <c r="I33" s="100"/>
      <c r="J33" s="100"/>
      <c r="K33" s="100"/>
      <c r="L33" s="100"/>
      <c r="M33" s="100"/>
      <c r="N33" s="100"/>
      <c r="O33" s="100"/>
      <c r="P33" s="101">
        <f t="shared" si="0"/>
        <v>0</v>
      </c>
      <c r="Q33" s="541"/>
      <c r="R33" s="542"/>
      <c r="S33" s="542"/>
      <c r="T33" s="542"/>
      <c r="U33" s="542"/>
      <c r="V33" s="542"/>
      <c r="W33" s="542"/>
      <c r="X33" s="542"/>
      <c r="Y33" s="542"/>
      <c r="Z33" s="542"/>
      <c r="AA33" s="542"/>
      <c r="AB33" s="543"/>
      <c r="AC33" s="97"/>
    </row>
    <row r="34" spans="1:29" ht="28.5" customHeight="1" x14ac:dyDescent="0.35">
      <c r="A34" s="459"/>
      <c r="B34" s="266"/>
      <c r="C34" s="102" t="s">
        <v>62</v>
      </c>
      <c r="D34" s="103"/>
      <c r="E34" s="103"/>
      <c r="F34" s="103"/>
      <c r="G34" s="103"/>
      <c r="H34" s="103"/>
      <c r="I34" s="103"/>
      <c r="J34" s="103"/>
      <c r="K34" s="103"/>
      <c r="L34" s="103"/>
      <c r="M34" s="103"/>
      <c r="N34" s="103"/>
      <c r="O34" s="103"/>
      <c r="P34" s="101">
        <f t="shared" si="0"/>
        <v>0</v>
      </c>
      <c r="Q34" s="516"/>
      <c r="R34" s="517"/>
      <c r="S34" s="517"/>
      <c r="T34" s="517"/>
      <c r="U34" s="517"/>
      <c r="V34" s="517"/>
      <c r="W34" s="517"/>
      <c r="X34" s="517"/>
      <c r="Y34" s="517"/>
      <c r="Z34" s="517"/>
      <c r="AA34" s="517"/>
      <c r="AB34" s="518"/>
      <c r="AC34" s="97"/>
    </row>
    <row r="35" spans="1:29" ht="28.5" customHeight="1" x14ac:dyDescent="0.35">
      <c r="A35" s="459"/>
      <c r="B35" s="257"/>
      <c r="C35" s="99" t="s">
        <v>65</v>
      </c>
      <c r="D35" s="100"/>
      <c r="E35" s="100"/>
      <c r="F35" s="100"/>
      <c r="G35" s="100"/>
      <c r="H35" s="100"/>
      <c r="I35" s="100"/>
      <c r="J35" s="100"/>
      <c r="K35" s="100"/>
      <c r="L35" s="104"/>
      <c r="M35" s="104"/>
      <c r="N35" s="104"/>
      <c r="O35" s="104"/>
      <c r="P35" s="101">
        <f t="shared" si="0"/>
        <v>0</v>
      </c>
      <c r="Q35" s="519"/>
      <c r="R35" s="520"/>
      <c r="S35" s="520"/>
      <c r="T35" s="520"/>
      <c r="U35" s="520"/>
      <c r="V35" s="520"/>
      <c r="W35" s="520"/>
      <c r="X35" s="520"/>
      <c r="Y35" s="520"/>
      <c r="Z35" s="520"/>
      <c r="AA35" s="520"/>
      <c r="AB35" s="521"/>
      <c r="AC35" s="97"/>
    </row>
    <row r="36" spans="1:29" ht="28.5" customHeight="1" x14ac:dyDescent="0.35">
      <c r="A36" s="561"/>
      <c r="B36" s="266"/>
      <c r="C36" s="102" t="s">
        <v>62</v>
      </c>
      <c r="D36" s="103"/>
      <c r="E36" s="103"/>
      <c r="F36" s="103"/>
      <c r="G36" s="103"/>
      <c r="H36" s="103"/>
      <c r="I36" s="103"/>
      <c r="J36" s="103"/>
      <c r="K36" s="103"/>
      <c r="L36" s="103"/>
      <c r="M36" s="103"/>
      <c r="N36" s="103"/>
      <c r="O36" s="103"/>
      <c r="P36" s="101">
        <f t="shared" si="0"/>
        <v>0</v>
      </c>
      <c r="Q36" s="516"/>
      <c r="R36" s="517"/>
      <c r="S36" s="517"/>
      <c r="T36" s="517"/>
      <c r="U36" s="517"/>
      <c r="V36" s="517"/>
      <c r="W36" s="517"/>
      <c r="X36" s="517"/>
      <c r="Y36" s="517"/>
      <c r="Z36" s="517"/>
      <c r="AA36" s="517"/>
      <c r="AB36" s="518"/>
      <c r="AC36" s="97"/>
    </row>
    <row r="37" spans="1:29" ht="28.5" customHeight="1" x14ac:dyDescent="0.35">
      <c r="A37" s="562"/>
      <c r="B37" s="257"/>
      <c r="C37" s="99" t="s">
        <v>65</v>
      </c>
      <c r="D37" s="100"/>
      <c r="E37" s="100"/>
      <c r="F37" s="100"/>
      <c r="G37" s="100"/>
      <c r="H37" s="100"/>
      <c r="I37" s="100"/>
      <c r="J37" s="100"/>
      <c r="K37" s="100"/>
      <c r="L37" s="104"/>
      <c r="M37" s="104"/>
      <c r="N37" s="104"/>
      <c r="O37" s="104"/>
      <c r="P37" s="101">
        <f t="shared" si="0"/>
        <v>0</v>
      </c>
      <c r="Q37" s="519"/>
      <c r="R37" s="520"/>
      <c r="S37" s="520"/>
      <c r="T37" s="520"/>
      <c r="U37" s="520"/>
      <c r="V37" s="520"/>
      <c r="W37" s="520"/>
      <c r="X37" s="520"/>
      <c r="Y37" s="520"/>
      <c r="Z37" s="520"/>
      <c r="AA37" s="520"/>
      <c r="AB37" s="521"/>
      <c r="AC37" s="97"/>
    </row>
    <row r="38" spans="1:29" ht="28.5" customHeight="1" x14ac:dyDescent="0.35">
      <c r="A38" s="486"/>
      <c r="B38" s="266"/>
      <c r="C38" s="102" t="s">
        <v>62</v>
      </c>
      <c r="D38" s="103"/>
      <c r="E38" s="103"/>
      <c r="F38" s="103"/>
      <c r="G38" s="103"/>
      <c r="H38" s="103"/>
      <c r="I38" s="103"/>
      <c r="J38" s="103"/>
      <c r="K38" s="103"/>
      <c r="L38" s="103"/>
      <c r="M38" s="103"/>
      <c r="N38" s="103"/>
      <c r="O38" s="103"/>
      <c r="P38" s="101">
        <f t="shared" si="0"/>
        <v>0</v>
      </c>
      <c r="Q38" s="516"/>
      <c r="R38" s="517"/>
      <c r="S38" s="517"/>
      <c r="T38" s="517"/>
      <c r="U38" s="517"/>
      <c r="V38" s="517"/>
      <c r="W38" s="517"/>
      <c r="X38" s="517"/>
      <c r="Y38" s="517"/>
      <c r="Z38" s="517"/>
      <c r="AA38" s="517"/>
      <c r="AB38" s="518"/>
      <c r="AC38" s="97"/>
    </row>
    <row r="39" spans="1:29" ht="28.5" customHeight="1" thickBot="1" x14ac:dyDescent="0.4">
      <c r="A39" s="533"/>
      <c r="B39" s="267"/>
      <c r="C39" s="91" t="s">
        <v>65</v>
      </c>
      <c r="D39" s="105"/>
      <c r="E39" s="105"/>
      <c r="F39" s="105"/>
      <c r="G39" s="105"/>
      <c r="H39" s="105"/>
      <c r="I39" s="105"/>
      <c r="J39" s="105"/>
      <c r="K39" s="105"/>
      <c r="L39" s="106"/>
      <c r="M39" s="106"/>
      <c r="N39" s="106"/>
      <c r="O39" s="106"/>
      <c r="P39" s="107">
        <f t="shared" si="0"/>
        <v>0</v>
      </c>
      <c r="Q39" s="546"/>
      <c r="R39" s="547"/>
      <c r="S39" s="547"/>
      <c r="T39" s="547"/>
      <c r="U39" s="547"/>
      <c r="V39" s="547"/>
      <c r="W39" s="547"/>
      <c r="X39" s="547"/>
      <c r="Y39" s="547"/>
      <c r="Z39" s="547"/>
      <c r="AA39" s="547"/>
      <c r="AB39" s="548"/>
      <c r="AC39" s="97"/>
    </row>
    <row r="40" spans="1:29" x14ac:dyDescent="0.35">
      <c r="A40" s="50" t="s">
        <v>95</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400-000000000000}">
      <formula1>2000</formula1>
    </dataValidation>
    <dataValidation type="textLength" operator="lessThanOrEqual" allowBlank="1" showInputMessage="1" showErrorMessage="1" errorTitle="Máximo 2.000 caracteres" error="Máximo 2.000 caracteres" sqref="Q32:AB39 Q28 U28 Y28" xr:uid="{00000000-0002-0000-04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4"/>
  <sheetViews>
    <sheetView showGridLines="0" topLeftCell="M35" zoomScale="70" zoomScaleNormal="70" workbookViewId="0">
      <selection activeCell="Q42" sqref="Q42:AD43"/>
    </sheetView>
  </sheetViews>
  <sheetFormatPr baseColWidth="10" defaultColWidth="10.7265625" defaultRowHeight="14.5" x14ac:dyDescent="0.35"/>
  <cols>
    <col min="1" max="1" width="40" style="50" customWidth="1"/>
    <col min="2" max="2" width="15.453125" style="50" customWidth="1"/>
    <col min="3" max="3" width="17.26953125" style="50" customWidth="1"/>
    <col min="4" max="10" width="16.453125" style="50" customWidth="1"/>
    <col min="11" max="21" width="13.7265625" style="50" customWidth="1"/>
    <col min="22" max="29" width="14.7265625" style="50" customWidth="1"/>
    <col min="30" max="30" width="19.54296875" style="50" customWidth="1"/>
    <col min="31" max="31" width="6.26953125" style="50" bestFit="1" customWidth="1"/>
    <col min="32" max="32" width="22.81640625" style="50" customWidth="1"/>
    <col min="33" max="33" width="18.453125" style="50" bestFit="1" customWidth="1"/>
    <col min="34" max="34" width="8.453125" style="50" customWidth="1"/>
    <col min="35" max="35" width="18.453125" style="50" bestFit="1" customWidth="1"/>
    <col min="36" max="36" width="5.7265625" style="50" customWidth="1"/>
    <col min="37" max="37" width="18.453125" style="50" bestFit="1" customWidth="1"/>
    <col min="38" max="38" width="4.7265625" style="50" customWidth="1"/>
    <col min="39" max="39" width="23" style="50" bestFit="1" customWidth="1"/>
    <col min="40" max="40" width="10.7265625" style="50"/>
    <col min="41" max="41" width="18.453125" style="50" bestFit="1" customWidth="1"/>
    <col min="42" max="42" width="16.1796875" style="50" customWidth="1"/>
    <col min="43" max="16384" width="10.7265625" style="50"/>
  </cols>
  <sheetData>
    <row r="1" spans="1:30" ht="32.25" customHeight="1" x14ac:dyDescent="0.35">
      <c r="A1" s="346"/>
      <c r="B1" s="349"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1"/>
      <c r="AB1" s="352" t="s">
        <v>1</v>
      </c>
      <c r="AC1" s="353"/>
      <c r="AD1" s="354"/>
    </row>
    <row r="2" spans="1:30" ht="30.75" customHeight="1" x14ac:dyDescent="0.35">
      <c r="A2" s="347"/>
      <c r="B2" s="355" t="s">
        <v>2</v>
      </c>
      <c r="C2" s="356"/>
      <c r="D2" s="356"/>
      <c r="E2" s="356"/>
      <c r="F2" s="356"/>
      <c r="G2" s="356"/>
      <c r="H2" s="356"/>
      <c r="I2" s="356"/>
      <c r="J2" s="356"/>
      <c r="K2" s="356"/>
      <c r="L2" s="356"/>
      <c r="M2" s="356"/>
      <c r="N2" s="356"/>
      <c r="O2" s="356"/>
      <c r="P2" s="356"/>
      <c r="Q2" s="356"/>
      <c r="R2" s="356"/>
      <c r="S2" s="356"/>
      <c r="T2" s="356"/>
      <c r="U2" s="356"/>
      <c r="V2" s="356"/>
      <c r="W2" s="356"/>
      <c r="X2" s="356"/>
      <c r="Y2" s="356"/>
      <c r="Z2" s="356"/>
      <c r="AA2" s="357"/>
      <c r="AB2" s="358" t="s">
        <v>3</v>
      </c>
      <c r="AC2" s="359"/>
      <c r="AD2" s="360"/>
    </row>
    <row r="3" spans="1:30" ht="24" customHeight="1" x14ac:dyDescent="0.35">
      <c r="A3" s="347"/>
      <c r="B3" s="361" t="s">
        <v>4</v>
      </c>
      <c r="C3" s="362"/>
      <c r="D3" s="362"/>
      <c r="E3" s="362"/>
      <c r="F3" s="362"/>
      <c r="G3" s="362"/>
      <c r="H3" s="362"/>
      <c r="I3" s="362"/>
      <c r="J3" s="362"/>
      <c r="K3" s="362"/>
      <c r="L3" s="362"/>
      <c r="M3" s="362"/>
      <c r="N3" s="362"/>
      <c r="O3" s="362"/>
      <c r="P3" s="362"/>
      <c r="Q3" s="362"/>
      <c r="R3" s="362"/>
      <c r="S3" s="362"/>
      <c r="T3" s="362"/>
      <c r="U3" s="362"/>
      <c r="V3" s="362"/>
      <c r="W3" s="362"/>
      <c r="X3" s="362"/>
      <c r="Y3" s="362"/>
      <c r="Z3" s="362"/>
      <c r="AA3" s="363"/>
      <c r="AB3" s="358" t="s">
        <v>5</v>
      </c>
      <c r="AC3" s="359"/>
      <c r="AD3" s="360"/>
    </row>
    <row r="4" spans="1:30" ht="22" customHeight="1" thickBot="1" x14ac:dyDescent="0.4">
      <c r="A4" s="348"/>
      <c r="B4" s="364"/>
      <c r="C4" s="365"/>
      <c r="D4" s="365"/>
      <c r="E4" s="365"/>
      <c r="F4" s="365"/>
      <c r="G4" s="365"/>
      <c r="H4" s="365"/>
      <c r="I4" s="365"/>
      <c r="J4" s="365"/>
      <c r="K4" s="365"/>
      <c r="L4" s="365"/>
      <c r="M4" s="365"/>
      <c r="N4" s="365"/>
      <c r="O4" s="365"/>
      <c r="P4" s="365"/>
      <c r="Q4" s="365"/>
      <c r="R4" s="365"/>
      <c r="S4" s="365"/>
      <c r="T4" s="365"/>
      <c r="U4" s="365"/>
      <c r="V4" s="365"/>
      <c r="W4" s="365"/>
      <c r="X4" s="365"/>
      <c r="Y4" s="365"/>
      <c r="Z4" s="365"/>
      <c r="AA4" s="366"/>
      <c r="AB4" s="367" t="s">
        <v>6</v>
      </c>
      <c r="AC4" s="368"/>
      <c r="AD4" s="369"/>
    </row>
    <row r="5" spans="1:30" ht="9" customHeight="1" thickBot="1" x14ac:dyDescent="0.4">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4">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5">
      <c r="A7" s="370" t="s">
        <v>7</v>
      </c>
      <c r="B7" s="371"/>
      <c r="C7" s="376"/>
      <c r="D7" s="370" t="s">
        <v>8</v>
      </c>
      <c r="E7" s="382"/>
      <c r="F7" s="382"/>
      <c r="G7" s="382"/>
      <c r="H7" s="371"/>
      <c r="I7" s="385">
        <v>44749</v>
      </c>
      <c r="J7" s="386"/>
      <c r="K7" s="370" t="s">
        <v>9</v>
      </c>
      <c r="L7" s="371"/>
      <c r="M7" s="401" t="s">
        <v>10</v>
      </c>
      <c r="N7" s="402"/>
      <c r="O7" s="391"/>
      <c r="P7" s="392"/>
      <c r="Q7" s="54"/>
      <c r="R7" s="54"/>
      <c r="S7" s="54"/>
      <c r="T7" s="54"/>
      <c r="U7" s="54"/>
      <c r="V7" s="54"/>
      <c r="W7" s="54"/>
      <c r="X7" s="54"/>
      <c r="Y7" s="54"/>
      <c r="Z7" s="55"/>
      <c r="AA7" s="54"/>
      <c r="AB7" s="54"/>
      <c r="AC7" s="60"/>
      <c r="AD7" s="61"/>
    </row>
    <row r="8" spans="1:30" x14ac:dyDescent="0.35">
      <c r="A8" s="372"/>
      <c r="B8" s="373"/>
      <c r="C8" s="377"/>
      <c r="D8" s="372"/>
      <c r="E8" s="383"/>
      <c r="F8" s="383"/>
      <c r="G8" s="383"/>
      <c r="H8" s="373"/>
      <c r="I8" s="387"/>
      <c r="J8" s="388"/>
      <c r="K8" s="372"/>
      <c r="L8" s="373"/>
      <c r="M8" s="393" t="s">
        <v>11</v>
      </c>
      <c r="N8" s="394"/>
      <c r="O8" s="395"/>
      <c r="P8" s="396"/>
      <c r="Q8" s="54"/>
      <c r="R8" s="54"/>
      <c r="S8" s="54"/>
      <c r="T8" s="54"/>
      <c r="U8" s="54"/>
      <c r="V8" s="54"/>
      <c r="W8" s="54"/>
      <c r="X8" s="54"/>
      <c r="Y8" s="54"/>
      <c r="Z8" s="55"/>
      <c r="AA8" s="54"/>
      <c r="AB8" s="54"/>
      <c r="AC8" s="60"/>
      <c r="AD8" s="61"/>
    </row>
    <row r="9" spans="1:30" ht="15" thickBot="1" x14ac:dyDescent="0.4">
      <c r="A9" s="374"/>
      <c r="B9" s="375"/>
      <c r="C9" s="378"/>
      <c r="D9" s="374"/>
      <c r="E9" s="384"/>
      <c r="F9" s="384"/>
      <c r="G9" s="384"/>
      <c r="H9" s="375"/>
      <c r="I9" s="389"/>
      <c r="J9" s="390"/>
      <c r="K9" s="374"/>
      <c r="L9" s="375"/>
      <c r="M9" s="397" t="s">
        <v>12</v>
      </c>
      <c r="N9" s="398"/>
      <c r="O9" s="399" t="s">
        <v>13</v>
      </c>
      <c r="P9" s="400"/>
      <c r="Q9" s="54"/>
      <c r="R9" s="54"/>
      <c r="S9" s="54"/>
      <c r="T9" s="54"/>
      <c r="U9" s="54"/>
      <c r="V9" s="54"/>
      <c r="W9" s="54"/>
      <c r="X9" s="54"/>
      <c r="Y9" s="54"/>
      <c r="Z9" s="55"/>
      <c r="AA9" s="54"/>
      <c r="AB9" s="54"/>
      <c r="AC9" s="60"/>
      <c r="AD9" s="61"/>
    </row>
    <row r="10" spans="1:30" ht="15" customHeight="1" thickBot="1" x14ac:dyDescent="0.4">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35">
      <c r="A11" s="370" t="s">
        <v>14</v>
      </c>
      <c r="B11" s="371"/>
      <c r="C11" s="379" t="s">
        <v>15</v>
      </c>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1"/>
    </row>
    <row r="12" spans="1:30" ht="15" customHeight="1" x14ac:dyDescent="0.35">
      <c r="A12" s="372"/>
      <c r="B12" s="373"/>
      <c r="C12" s="361"/>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3"/>
    </row>
    <row r="13" spans="1:30" ht="15" customHeight="1" thickBot="1" x14ac:dyDescent="0.4">
      <c r="A13" s="374"/>
      <c r="B13" s="375"/>
      <c r="C13" s="364"/>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6"/>
    </row>
    <row r="14" spans="1:30" ht="9" customHeight="1" thickBot="1" x14ac:dyDescent="0.4">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4">
      <c r="A15" s="337" t="s">
        <v>16</v>
      </c>
      <c r="B15" s="338"/>
      <c r="C15" s="339" t="s">
        <v>17</v>
      </c>
      <c r="D15" s="340"/>
      <c r="E15" s="340"/>
      <c r="F15" s="340"/>
      <c r="G15" s="340"/>
      <c r="H15" s="340"/>
      <c r="I15" s="340"/>
      <c r="J15" s="340"/>
      <c r="K15" s="341"/>
      <c r="L15" s="332" t="s">
        <v>18</v>
      </c>
      <c r="M15" s="336"/>
      <c r="N15" s="336"/>
      <c r="O15" s="336"/>
      <c r="P15" s="336"/>
      <c r="Q15" s="333"/>
      <c r="R15" s="329" t="s">
        <v>19</v>
      </c>
      <c r="S15" s="330"/>
      <c r="T15" s="330"/>
      <c r="U15" s="330"/>
      <c r="V15" s="330"/>
      <c r="W15" s="330"/>
      <c r="X15" s="331"/>
      <c r="Y15" s="332" t="s">
        <v>20</v>
      </c>
      <c r="Z15" s="333"/>
      <c r="AA15" s="339" t="s">
        <v>21</v>
      </c>
      <c r="AB15" s="340"/>
      <c r="AC15" s="340"/>
      <c r="AD15" s="341"/>
    </row>
    <row r="16" spans="1:30" ht="9" customHeight="1" thickBot="1" x14ac:dyDescent="0.4">
      <c r="A16" s="59"/>
      <c r="B16" s="54"/>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73"/>
      <c r="AD16" s="74"/>
    </row>
    <row r="17" spans="1:41" s="76" customFormat="1" ht="37.5" customHeight="1" thickBot="1" x14ac:dyDescent="0.4">
      <c r="A17" s="337" t="s">
        <v>22</v>
      </c>
      <c r="B17" s="338"/>
      <c r="C17" s="343" t="s">
        <v>134</v>
      </c>
      <c r="D17" s="344"/>
      <c r="E17" s="344"/>
      <c r="F17" s="344"/>
      <c r="G17" s="344"/>
      <c r="H17" s="344"/>
      <c r="I17" s="344"/>
      <c r="J17" s="344"/>
      <c r="K17" s="344"/>
      <c r="L17" s="344"/>
      <c r="M17" s="344"/>
      <c r="N17" s="344"/>
      <c r="O17" s="344"/>
      <c r="P17" s="344"/>
      <c r="Q17" s="345"/>
      <c r="R17" s="332" t="s">
        <v>24</v>
      </c>
      <c r="S17" s="336"/>
      <c r="T17" s="336"/>
      <c r="U17" s="336"/>
      <c r="V17" s="333"/>
      <c r="W17" s="456">
        <v>1</v>
      </c>
      <c r="X17" s="457"/>
      <c r="Y17" s="336" t="s">
        <v>25</v>
      </c>
      <c r="Z17" s="336"/>
      <c r="AA17" s="336"/>
      <c r="AB17" s="333"/>
      <c r="AC17" s="415">
        <v>0.2</v>
      </c>
      <c r="AD17" s="416"/>
    </row>
    <row r="18" spans="1:41" ht="16.5" customHeight="1" thickBot="1" x14ac:dyDescent="0.4">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4">
      <c r="A19" s="332" t="s">
        <v>26</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3"/>
      <c r="AE19" s="83"/>
      <c r="AF19" s="83"/>
    </row>
    <row r="20" spans="1:41" ht="32.25" customHeight="1" thickBot="1" x14ac:dyDescent="0.4">
      <c r="A20" s="82"/>
      <c r="B20" s="60"/>
      <c r="C20" s="406" t="s">
        <v>27</v>
      </c>
      <c r="D20" s="407"/>
      <c r="E20" s="407"/>
      <c r="F20" s="407"/>
      <c r="G20" s="407"/>
      <c r="H20" s="407"/>
      <c r="I20" s="407"/>
      <c r="J20" s="407"/>
      <c r="K20" s="407"/>
      <c r="L20" s="407"/>
      <c r="M20" s="407"/>
      <c r="N20" s="407"/>
      <c r="O20" s="407"/>
      <c r="P20" s="408"/>
      <c r="Q20" s="403" t="s">
        <v>28</v>
      </c>
      <c r="R20" s="404"/>
      <c r="S20" s="404"/>
      <c r="T20" s="404"/>
      <c r="U20" s="404"/>
      <c r="V20" s="404"/>
      <c r="W20" s="404"/>
      <c r="X20" s="404"/>
      <c r="Y20" s="404"/>
      <c r="Z20" s="404"/>
      <c r="AA20" s="404"/>
      <c r="AB20" s="404"/>
      <c r="AC20" s="404"/>
      <c r="AD20" s="405"/>
      <c r="AE20" s="83"/>
      <c r="AF20" s="83"/>
    </row>
    <row r="21" spans="1:41" ht="32.25" customHeight="1" thickBot="1" x14ac:dyDescent="0.4">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35">
      <c r="A22" s="289" t="s">
        <v>43</v>
      </c>
      <c r="B22" s="294"/>
      <c r="C22" s="175"/>
      <c r="D22" s="173"/>
      <c r="E22" s="173"/>
      <c r="F22" s="173"/>
      <c r="G22" s="173"/>
      <c r="H22" s="173"/>
      <c r="I22" s="173"/>
      <c r="J22" s="173"/>
      <c r="K22" s="173"/>
      <c r="L22" s="173"/>
      <c r="M22" s="173"/>
      <c r="N22" s="173"/>
      <c r="O22" s="173">
        <f>SUM(C22:N22)</f>
        <v>0</v>
      </c>
      <c r="P22" s="176"/>
      <c r="Q22" s="217">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35">
      <c r="A23" s="290" t="s">
        <v>44</v>
      </c>
      <c r="B23" s="297"/>
      <c r="C23" s="170"/>
      <c r="D23" s="169"/>
      <c r="E23" s="169"/>
      <c r="F23" s="169"/>
      <c r="G23" s="169"/>
      <c r="H23" s="169"/>
      <c r="I23" s="169"/>
      <c r="J23" s="169"/>
      <c r="K23" s="169"/>
      <c r="L23" s="169"/>
      <c r="M23" s="169"/>
      <c r="N23" s="169"/>
      <c r="O23" s="169">
        <f>SUM(C23:N23)</f>
        <v>0</v>
      </c>
      <c r="P23" s="188" t="str">
        <f>IFERROR(O23/(SUMIF(C23:N23,"&gt;0",C22:N22))," ")</f>
        <v xml:space="preserve"> </v>
      </c>
      <c r="Q23" s="217">
        <v>401533383</v>
      </c>
      <c r="R23" s="219"/>
      <c r="S23" s="169">
        <v>-2641099</v>
      </c>
      <c r="T23" s="219"/>
      <c r="U23" s="219"/>
      <c r="V23" s="169">
        <v>5000000</v>
      </c>
      <c r="W23" s="219"/>
      <c r="X23" s="219"/>
      <c r="Y23" s="219"/>
      <c r="Z23" s="219"/>
      <c r="AA23" s="219"/>
      <c r="AB23" s="219"/>
      <c r="AC23" s="169">
        <f>SUM(Q23:AB23)</f>
        <v>403892284</v>
      </c>
      <c r="AD23" s="178" t="str">
        <f>IFERROR(AC22/(SUMIF(Q22:AB22,"&gt;0",#REF!))," ")</f>
        <v xml:space="preserve"> </v>
      </c>
      <c r="AE23" s="3"/>
      <c r="AF23" s="3"/>
    </row>
    <row r="24" spans="1:41" ht="32.25" customHeight="1" x14ac:dyDescent="0.35">
      <c r="A24" s="290" t="s">
        <v>45</v>
      </c>
      <c r="B24" s="297"/>
      <c r="C24" s="170"/>
      <c r="D24" s="169">
        <f>1951058+687500+729667</f>
        <v>3368225</v>
      </c>
      <c r="E24" s="169"/>
      <c r="F24" s="169">
        <f>33132+2500000</f>
        <v>2533132</v>
      </c>
      <c r="G24" s="169"/>
      <c r="H24" s="169"/>
      <c r="I24" s="169"/>
      <c r="J24" s="169"/>
      <c r="K24" s="169"/>
      <c r="L24" s="169"/>
      <c r="M24" s="169"/>
      <c r="N24" s="169"/>
      <c r="O24" s="169">
        <f>SUM(C24:N24)</f>
        <v>5901357</v>
      </c>
      <c r="P24" s="174"/>
      <c r="Q24" s="227"/>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4">
      <c r="A25" s="421" t="s">
        <v>46</v>
      </c>
      <c r="B25" s="422"/>
      <c r="C25" s="171"/>
      <c r="D25" s="172">
        <v>3368225</v>
      </c>
      <c r="E25" s="172">
        <f>33132+2500000</f>
        <v>2533132</v>
      </c>
      <c r="F25" s="172"/>
      <c r="G25" s="172"/>
      <c r="H25" s="172"/>
      <c r="I25" s="172"/>
      <c r="J25" s="172"/>
      <c r="K25" s="172"/>
      <c r="L25" s="172"/>
      <c r="M25" s="172"/>
      <c r="N25" s="172"/>
      <c r="O25" s="172">
        <f>SUM(C25:N25)</f>
        <v>5901357</v>
      </c>
      <c r="P25" s="177">
        <v>1</v>
      </c>
      <c r="Q25" s="171"/>
      <c r="R25" s="172">
        <v>16827450</v>
      </c>
      <c r="S25" s="172">
        <v>33399835</v>
      </c>
      <c r="T25" s="172">
        <v>34866500</v>
      </c>
      <c r="U25" s="172">
        <v>34866500</v>
      </c>
      <c r="V25" s="172">
        <v>34866500</v>
      </c>
      <c r="W25" s="172"/>
      <c r="X25" s="172"/>
      <c r="Y25" s="172"/>
      <c r="Z25" s="172"/>
      <c r="AA25" s="172"/>
      <c r="AB25" s="172"/>
      <c r="AC25" s="172">
        <f>SUM(Q25:AB25)</f>
        <v>154826785</v>
      </c>
      <c r="AD25" s="179">
        <f>IFERROR(AC25/(SUMIF(Q25:AB25,"&gt;0",Q24:AB24))," ")</f>
        <v>0.92007162386053942</v>
      </c>
      <c r="AE25" s="3"/>
      <c r="AF25" s="3"/>
    </row>
    <row r="26" spans="1:41" ht="32.25" customHeight="1" thickBot="1" x14ac:dyDescent="0.4">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 customHeight="1" x14ac:dyDescent="0.35">
      <c r="A27" s="417" t="s">
        <v>47</v>
      </c>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20"/>
    </row>
    <row r="28" spans="1:41" ht="15" customHeight="1" x14ac:dyDescent="0.35">
      <c r="A28" s="423" t="s">
        <v>48</v>
      </c>
      <c r="B28" s="425" t="s">
        <v>49</v>
      </c>
      <c r="C28" s="426"/>
      <c r="D28" s="297" t="s">
        <v>50</v>
      </c>
      <c r="E28" s="298"/>
      <c r="F28" s="298"/>
      <c r="G28" s="298"/>
      <c r="H28" s="298"/>
      <c r="I28" s="298"/>
      <c r="J28" s="298"/>
      <c r="K28" s="298"/>
      <c r="L28" s="298"/>
      <c r="M28" s="298"/>
      <c r="N28" s="298"/>
      <c r="O28" s="427"/>
      <c r="P28" s="322" t="s">
        <v>41</v>
      </c>
      <c r="Q28" s="322" t="s">
        <v>51</v>
      </c>
      <c r="R28" s="322"/>
      <c r="S28" s="322"/>
      <c r="T28" s="322"/>
      <c r="U28" s="322"/>
      <c r="V28" s="322"/>
      <c r="W28" s="322"/>
      <c r="X28" s="322"/>
      <c r="Y28" s="322"/>
      <c r="Z28" s="322"/>
      <c r="AA28" s="322"/>
      <c r="AB28" s="322"/>
      <c r="AC28" s="322"/>
      <c r="AD28" s="324"/>
    </row>
    <row r="29" spans="1:41" ht="27" customHeight="1" x14ac:dyDescent="0.35">
      <c r="A29" s="424"/>
      <c r="B29" s="325"/>
      <c r="C29" s="327"/>
      <c r="D29" s="88" t="s">
        <v>29</v>
      </c>
      <c r="E29" s="88" t="s">
        <v>30</v>
      </c>
      <c r="F29" s="88" t="s">
        <v>31</v>
      </c>
      <c r="G29" s="88" t="s">
        <v>32</v>
      </c>
      <c r="H29" s="88" t="s">
        <v>33</v>
      </c>
      <c r="I29" s="88" t="s">
        <v>34</v>
      </c>
      <c r="J29" s="88" t="s">
        <v>35</v>
      </c>
      <c r="K29" s="88" t="s">
        <v>36</v>
      </c>
      <c r="L29" s="88" t="s">
        <v>37</v>
      </c>
      <c r="M29" s="88" t="s">
        <v>38</v>
      </c>
      <c r="N29" s="88" t="s">
        <v>39</v>
      </c>
      <c r="O29" s="88" t="s">
        <v>40</v>
      </c>
      <c r="P29" s="427"/>
      <c r="Q29" s="322"/>
      <c r="R29" s="322"/>
      <c r="S29" s="322"/>
      <c r="T29" s="322"/>
      <c r="U29" s="322"/>
      <c r="V29" s="322"/>
      <c r="W29" s="322"/>
      <c r="X29" s="322"/>
      <c r="Y29" s="322"/>
      <c r="Z29" s="322"/>
      <c r="AA29" s="322"/>
      <c r="AB29" s="322"/>
      <c r="AC29" s="322"/>
      <c r="AD29" s="324"/>
    </row>
    <row r="30" spans="1:41" ht="62.25" customHeight="1" thickBot="1" x14ac:dyDescent="0.4">
      <c r="A30" s="190" t="str">
        <f>C17</f>
        <v>6 - Acompañar el 100 por ciento  la implementación de las  Políticas Públicas de PPMYEG y PPASP y de los productos que la SDMujer es responsable</v>
      </c>
      <c r="B30" s="428" t="s">
        <v>52</v>
      </c>
      <c r="C30" s="429"/>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430" t="s">
        <v>53</v>
      </c>
      <c r="R30" s="430"/>
      <c r="S30" s="430"/>
      <c r="T30" s="430"/>
      <c r="U30" s="430"/>
      <c r="V30" s="430"/>
      <c r="W30" s="430"/>
      <c r="X30" s="430"/>
      <c r="Y30" s="430"/>
      <c r="Z30" s="430"/>
      <c r="AA30" s="430"/>
      <c r="AB30" s="430"/>
      <c r="AC30" s="430"/>
      <c r="AD30" s="431"/>
    </row>
    <row r="31" spans="1:41" ht="45" customHeight="1" x14ac:dyDescent="0.35">
      <c r="A31" s="432" t="s">
        <v>54</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4"/>
    </row>
    <row r="32" spans="1:41" ht="23.25" customHeight="1" x14ac:dyDescent="0.35">
      <c r="A32" s="290" t="s">
        <v>55</v>
      </c>
      <c r="B32" s="322" t="s">
        <v>56</v>
      </c>
      <c r="C32" s="322" t="s">
        <v>49</v>
      </c>
      <c r="D32" s="322" t="s">
        <v>57</v>
      </c>
      <c r="E32" s="322"/>
      <c r="F32" s="322"/>
      <c r="G32" s="322"/>
      <c r="H32" s="322"/>
      <c r="I32" s="322"/>
      <c r="J32" s="322"/>
      <c r="K32" s="322"/>
      <c r="L32" s="322"/>
      <c r="M32" s="322"/>
      <c r="N32" s="322"/>
      <c r="O32" s="322"/>
      <c r="P32" s="322"/>
      <c r="Q32" s="322" t="s">
        <v>58</v>
      </c>
      <c r="R32" s="322"/>
      <c r="S32" s="322"/>
      <c r="T32" s="322"/>
      <c r="U32" s="322"/>
      <c r="V32" s="322"/>
      <c r="W32" s="322"/>
      <c r="X32" s="322"/>
      <c r="Y32" s="322"/>
      <c r="Z32" s="322"/>
      <c r="AA32" s="322"/>
      <c r="AB32" s="322"/>
      <c r="AC32" s="322"/>
      <c r="AD32" s="324"/>
      <c r="AG32" s="87"/>
      <c r="AH32" s="87"/>
      <c r="AI32" s="87"/>
      <c r="AJ32" s="87"/>
      <c r="AK32" s="87"/>
      <c r="AL32" s="87"/>
      <c r="AM32" s="87"/>
      <c r="AN32" s="87"/>
      <c r="AO32" s="87"/>
    </row>
    <row r="33" spans="1:41" ht="23.25" customHeight="1" x14ac:dyDescent="0.35">
      <c r="A33" s="290"/>
      <c r="B33" s="322"/>
      <c r="C33" s="323"/>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325" t="s">
        <v>59</v>
      </c>
      <c r="R33" s="326"/>
      <c r="S33" s="326"/>
      <c r="T33" s="326"/>
      <c r="U33" s="326"/>
      <c r="V33" s="327"/>
      <c r="W33" s="325" t="s">
        <v>60</v>
      </c>
      <c r="X33" s="326"/>
      <c r="Y33" s="326"/>
      <c r="Z33" s="327"/>
      <c r="AA33" s="325" t="s">
        <v>61</v>
      </c>
      <c r="AB33" s="326"/>
      <c r="AC33" s="326"/>
      <c r="AD33" s="328"/>
      <c r="AG33" s="87"/>
      <c r="AH33" s="87"/>
      <c r="AI33" s="87"/>
      <c r="AJ33" s="87"/>
      <c r="AK33" s="87"/>
      <c r="AL33" s="87"/>
      <c r="AM33" s="87"/>
      <c r="AN33" s="87"/>
      <c r="AO33" s="87"/>
    </row>
    <row r="34" spans="1:41" ht="59.25" customHeight="1" x14ac:dyDescent="0.35">
      <c r="A34" s="300" t="str">
        <f>A30</f>
        <v>6 - Acompañar el 100 por ciento  la implementación de las  Políticas Públicas de PPMYEG y PPASP y de los productos que la SDMujer es responsable</v>
      </c>
      <c r="B34" s="302">
        <v>0.2</v>
      </c>
      <c r="C34" s="90" t="s">
        <v>62</v>
      </c>
      <c r="D34" s="156">
        <v>1</v>
      </c>
      <c r="E34" s="156">
        <v>1</v>
      </c>
      <c r="F34" s="156">
        <v>1</v>
      </c>
      <c r="G34" s="156">
        <v>1</v>
      </c>
      <c r="H34" s="156">
        <v>1</v>
      </c>
      <c r="I34" s="156">
        <v>1</v>
      </c>
      <c r="J34" s="156">
        <v>1</v>
      </c>
      <c r="K34" s="156">
        <v>1</v>
      </c>
      <c r="L34" s="156">
        <v>1</v>
      </c>
      <c r="M34" s="156">
        <v>1</v>
      </c>
      <c r="N34" s="156">
        <v>1</v>
      </c>
      <c r="O34" s="156">
        <v>1</v>
      </c>
      <c r="P34" s="156">
        <v>1</v>
      </c>
      <c r="Q34" s="443" t="s">
        <v>530</v>
      </c>
      <c r="R34" s="444"/>
      <c r="S34" s="444"/>
      <c r="T34" s="444"/>
      <c r="U34" s="444"/>
      <c r="V34" s="445"/>
      <c r="W34" s="443" t="s">
        <v>135</v>
      </c>
      <c r="X34" s="444"/>
      <c r="Y34" s="444"/>
      <c r="Z34" s="445"/>
      <c r="AA34" s="443" t="s">
        <v>136</v>
      </c>
      <c r="AB34" s="444"/>
      <c r="AC34" s="444"/>
      <c r="AD34" s="449"/>
      <c r="AE34" s="50" t="s">
        <v>137</v>
      </c>
      <c r="AG34" s="87"/>
      <c r="AH34" s="87"/>
      <c r="AI34" s="87"/>
      <c r="AJ34" s="87"/>
      <c r="AK34" s="87"/>
      <c r="AL34" s="87"/>
      <c r="AM34" s="87"/>
      <c r="AN34" s="87"/>
      <c r="AO34" s="87"/>
    </row>
    <row r="35" spans="1:41" ht="69.75" customHeight="1" x14ac:dyDescent="0.35">
      <c r="A35" s="301"/>
      <c r="B35" s="303"/>
      <c r="C35" s="91" t="s">
        <v>65</v>
      </c>
      <c r="D35" s="240">
        <v>1</v>
      </c>
      <c r="E35" s="240">
        <v>1</v>
      </c>
      <c r="F35" s="240">
        <v>1</v>
      </c>
      <c r="G35" s="253">
        <v>1</v>
      </c>
      <c r="H35" s="253">
        <v>1</v>
      </c>
      <c r="I35" s="253">
        <v>1</v>
      </c>
      <c r="J35" s="93"/>
      <c r="K35" s="93"/>
      <c r="L35" s="93"/>
      <c r="M35" s="93"/>
      <c r="N35" s="93"/>
      <c r="O35" s="93"/>
      <c r="P35" s="157">
        <v>1</v>
      </c>
      <c r="Q35" s="446"/>
      <c r="R35" s="447"/>
      <c r="S35" s="447"/>
      <c r="T35" s="447"/>
      <c r="U35" s="447"/>
      <c r="V35" s="448"/>
      <c r="W35" s="446"/>
      <c r="X35" s="447"/>
      <c r="Y35" s="447"/>
      <c r="Z35" s="448"/>
      <c r="AA35" s="446"/>
      <c r="AB35" s="447"/>
      <c r="AC35" s="447"/>
      <c r="AD35" s="450"/>
      <c r="AE35" s="49"/>
      <c r="AG35" s="87"/>
      <c r="AH35" s="87"/>
      <c r="AI35" s="87"/>
      <c r="AJ35" s="87"/>
      <c r="AK35" s="87"/>
      <c r="AL35" s="87"/>
      <c r="AM35" s="87"/>
      <c r="AN35" s="87"/>
      <c r="AO35" s="87"/>
    </row>
    <row r="36" spans="1:41" ht="26.25" customHeight="1" x14ac:dyDescent="0.35">
      <c r="A36" s="289" t="s">
        <v>66</v>
      </c>
      <c r="B36" s="291" t="s">
        <v>67</v>
      </c>
      <c r="C36" s="293" t="s">
        <v>68</v>
      </c>
      <c r="D36" s="293"/>
      <c r="E36" s="293"/>
      <c r="F36" s="293"/>
      <c r="G36" s="293"/>
      <c r="H36" s="293"/>
      <c r="I36" s="293"/>
      <c r="J36" s="293"/>
      <c r="K36" s="293"/>
      <c r="L36" s="293"/>
      <c r="M36" s="293"/>
      <c r="N36" s="293"/>
      <c r="O36" s="293"/>
      <c r="P36" s="293"/>
      <c r="Q36" s="294" t="s">
        <v>69</v>
      </c>
      <c r="R36" s="295"/>
      <c r="S36" s="295"/>
      <c r="T36" s="295"/>
      <c r="U36" s="295"/>
      <c r="V36" s="295"/>
      <c r="W36" s="295"/>
      <c r="X36" s="295"/>
      <c r="Y36" s="295"/>
      <c r="Z36" s="295"/>
      <c r="AA36" s="295"/>
      <c r="AB36" s="295"/>
      <c r="AC36" s="295"/>
      <c r="AD36" s="296"/>
      <c r="AG36" s="87"/>
      <c r="AH36" s="87"/>
      <c r="AI36" s="87"/>
      <c r="AJ36" s="87"/>
      <c r="AK36" s="87"/>
      <c r="AL36" s="87"/>
      <c r="AM36" s="87"/>
      <c r="AN36" s="87"/>
      <c r="AO36" s="87"/>
    </row>
    <row r="37" spans="1:41" ht="26.25" customHeight="1" x14ac:dyDescent="0.35">
      <c r="A37" s="290"/>
      <c r="B37" s="292"/>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97" t="s">
        <v>84</v>
      </c>
      <c r="R37" s="298"/>
      <c r="S37" s="298"/>
      <c r="T37" s="298"/>
      <c r="U37" s="298"/>
      <c r="V37" s="298"/>
      <c r="W37" s="298"/>
      <c r="X37" s="298"/>
      <c r="Y37" s="298"/>
      <c r="Z37" s="298"/>
      <c r="AA37" s="298"/>
      <c r="AB37" s="298"/>
      <c r="AC37" s="298"/>
      <c r="AD37" s="299"/>
      <c r="AG37" s="94"/>
      <c r="AH37" s="94"/>
      <c r="AI37" s="94"/>
      <c r="AJ37" s="94"/>
      <c r="AK37" s="94"/>
      <c r="AL37" s="94"/>
      <c r="AM37" s="94"/>
      <c r="AN37" s="94"/>
      <c r="AO37" s="94"/>
    </row>
    <row r="38" spans="1:41" ht="36" customHeight="1" x14ac:dyDescent="0.35">
      <c r="A38" s="458" t="s">
        <v>138</v>
      </c>
      <c r="B38" s="563">
        <v>0.09</v>
      </c>
      <c r="C38" s="90" t="s">
        <v>62</v>
      </c>
      <c r="D38" s="195">
        <v>0.05</v>
      </c>
      <c r="E38" s="195">
        <v>0.08</v>
      </c>
      <c r="F38" s="195">
        <v>0.08</v>
      </c>
      <c r="G38" s="195">
        <v>0.09</v>
      </c>
      <c r="H38" s="195">
        <v>0.08</v>
      </c>
      <c r="I38" s="195">
        <v>0.08</v>
      </c>
      <c r="J38" s="195">
        <v>0.09</v>
      </c>
      <c r="K38" s="195">
        <v>0.1</v>
      </c>
      <c r="L38" s="195">
        <v>0.08</v>
      </c>
      <c r="M38" s="195">
        <v>0.08</v>
      </c>
      <c r="N38" s="195">
        <v>0.08</v>
      </c>
      <c r="O38" s="195">
        <v>0.11</v>
      </c>
      <c r="P38" s="96">
        <f t="shared" ref="P38:P43" si="0">SUM(D38:O38)</f>
        <v>0.99999999999999989</v>
      </c>
      <c r="Q38" s="268" t="s">
        <v>531</v>
      </c>
      <c r="R38" s="269"/>
      <c r="S38" s="269"/>
      <c r="T38" s="269"/>
      <c r="U38" s="269"/>
      <c r="V38" s="269"/>
      <c r="W38" s="269"/>
      <c r="X38" s="269"/>
      <c r="Y38" s="269"/>
      <c r="Z38" s="269"/>
      <c r="AA38" s="269"/>
      <c r="AB38" s="269"/>
      <c r="AC38" s="269"/>
      <c r="AD38" s="270"/>
      <c r="AE38" s="97"/>
      <c r="AG38" s="98"/>
      <c r="AH38" s="98"/>
      <c r="AI38" s="98"/>
      <c r="AJ38" s="98"/>
      <c r="AK38" s="98"/>
      <c r="AL38" s="98"/>
      <c r="AM38" s="98"/>
      <c r="AN38" s="98"/>
      <c r="AO38" s="98"/>
    </row>
    <row r="39" spans="1:41" ht="36" customHeight="1" x14ac:dyDescent="0.35">
      <c r="A39" s="459"/>
      <c r="B39" s="564"/>
      <c r="C39" s="99" t="s">
        <v>65</v>
      </c>
      <c r="D39" s="100">
        <v>0.05</v>
      </c>
      <c r="E39" s="100">
        <v>0.08</v>
      </c>
      <c r="F39" s="100">
        <v>0.08</v>
      </c>
      <c r="G39" s="100">
        <v>0.09</v>
      </c>
      <c r="H39" s="100">
        <v>0.08</v>
      </c>
      <c r="I39" s="100">
        <v>0.08</v>
      </c>
      <c r="J39" s="100"/>
      <c r="K39" s="100"/>
      <c r="L39" s="100"/>
      <c r="M39" s="100"/>
      <c r="N39" s="100"/>
      <c r="O39" s="100"/>
      <c r="P39" s="101">
        <f t="shared" si="0"/>
        <v>0.46000000000000008</v>
      </c>
      <c r="Q39" s="565"/>
      <c r="R39" s="566"/>
      <c r="S39" s="566"/>
      <c r="T39" s="566"/>
      <c r="U39" s="566"/>
      <c r="V39" s="566"/>
      <c r="W39" s="566"/>
      <c r="X39" s="566"/>
      <c r="Y39" s="566"/>
      <c r="Z39" s="566"/>
      <c r="AA39" s="566"/>
      <c r="AB39" s="566"/>
      <c r="AC39" s="566"/>
      <c r="AD39" s="567"/>
      <c r="AE39" s="97"/>
    </row>
    <row r="40" spans="1:41" ht="36" customHeight="1" x14ac:dyDescent="0.35">
      <c r="A40" s="459" t="s">
        <v>139</v>
      </c>
      <c r="B40" s="563">
        <v>0.09</v>
      </c>
      <c r="C40" s="102" t="s">
        <v>62</v>
      </c>
      <c r="D40" s="195">
        <v>0.05</v>
      </c>
      <c r="E40" s="195">
        <v>0.08</v>
      </c>
      <c r="F40" s="195">
        <v>0.08</v>
      </c>
      <c r="G40" s="195">
        <v>0.09</v>
      </c>
      <c r="H40" s="195">
        <v>0.08</v>
      </c>
      <c r="I40" s="195">
        <v>0.08</v>
      </c>
      <c r="J40" s="195">
        <v>0.09</v>
      </c>
      <c r="K40" s="195">
        <v>0.1</v>
      </c>
      <c r="L40" s="195">
        <v>0.08</v>
      </c>
      <c r="M40" s="195">
        <v>0.08</v>
      </c>
      <c r="N40" s="195">
        <v>0.08</v>
      </c>
      <c r="O40" s="195">
        <v>0.11</v>
      </c>
      <c r="P40" s="101">
        <f t="shared" si="0"/>
        <v>0.99999999999999989</v>
      </c>
      <c r="Q40" s="268" t="s">
        <v>532</v>
      </c>
      <c r="R40" s="269"/>
      <c r="S40" s="269"/>
      <c r="T40" s="269"/>
      <c r="U40" s="269"/>
      <c r="V40" s="269"/>
      <c r="W40" s="269"/>
      <c r="X40" s="269"/>
      <c r="Y40" s="269"/>
      <c r="Z40" s="269"/>
      <c r="AA40" s="269"/>
      <c r="AB40" s="269"/>
      <c r="AC40" s="269"/>
      <c r="AD40" s="270"/>
      <c r="AE40" s="97"/>
    </row>
    <row r="41" spans="1:41" ht="36" customHeight="1" x14ac:dyDescent="0.35">
      <c r="A41" s="459"/>
      <c r="B41" s="564"/>
      <c r="C41" s="99" t="s">
        <v>65</v>
      </c>
      <c r="D41" s="100">
        <v>0.05</v>
      </c>
      <c r="E41" s="100">
        <v>0.08</v>
      </c>
      <c r="F41" s="100">
        <v>0.08</v>
      </c>
      <c r="G41" s="100">
        <v>0.09</v>
      </c>
      <c r="H41" s="100">
        <v>0.08</v>
      </c>
      <c r="I41" s="100">
        <v>0.08</v>
      </c>
      <c r="J41" s="100"/>
      <c r="K41" s="100"/>
      <c r="L41" s="104"/>
      <c r="M41" s="104"/>
      <c r="N41" s="104"/>
      <c r="O41" s="104"/>
      <c r="P41" s="101">
        <f t="shared" si="0"/>
        <v>0.46000000000000008</v>
      </c>
      <c r="Q41" s="565"/>
      <c r="R41" s="566"/>
      <c r="S41" s="566"/>
      <c r="T41" s="566"/>
      <c r="U41" s="566"/>
      <c r="V41" s="566"/>
      <c r="W41" s="566"/>
      <c r="X41" s="566"/>
      <c r="Y41" s="566"/>
      <c r="Z41" s="566"/>
      <c r="AA41" s="566"/>
      <c r="AB41" s="566"/>
      <c r="AC41" s="566"/>
      <c r="AD41" s="567"/>
      <c r="AE41" s="97"/>
    </row>
    <row r="42" spans="1:41" ht="58" customHeight="1" x14ac:dyDescent="0.35">
      <c r="A42" s="459" t="s">
        <v>140</v>
      </c>
      <c r="B42" s="569">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268" t="s">
        <v>533</v>
      </c>
      <c r="R42" s="269"/>
      <c r="S42" s="269"/>
      <c r="T42" s="269"/>
      <c r="U42" s="269"/>
      <c r="V42" s="269"/>
      <c r="W42" s="269"/>
      <c r="X42" s="269"/>
      <c r="Y42" s="269"/>
      <c r="Z42" s="269"/>
      <c r="AA42" s="269"/>
      <c r="AB42" s="269"/>
      <c r="AC42" s="269"/>
      <c r="AD42" s="270"/>
      <c r="AE42" s="97"/>
    </row>
    <row r="43" spans="1:41" ht="58" customHeight="1" thickBot="1" x14ac:dyDescent="0.4">
      <c r="A43" s="568"/>
      <c r="B43" s="570"/>
      <c r="C43" s="91" t="s">
        <v>65</v>
      </c>
      <c r="D43" s="105">
        <v>0.11</v>
      </c>
      <c r="E43" s="105">
        <v>7.0000000000000007E-2</v>
      </c>
      <c r="F43" s="105">
        <v>7.0000000000000007E-2</v>
      </c>
      <c r="G43" s="105">
        <v>0.11</v>
      </c>
      <c r="H43" s="105">
        <v>7.0000000000000007E-2</v>
      </c>
      <c r="I43" s="105">
        <v>7.0000000000000007E-2</v>
      </c>
      <c r="J43" s="105"/>
      <c r="K43" s="105"/>
      <c r="L43" s="106"/>
      <c r="M43" s="106"/>
      <c r="N43" s="106"/>
      <c r="O43" s="106"/>
      <c r="P43" s="107">
        <f t="shared" si="0"/>
        <v>0.5</v>
      </c>
      <c r="Q43" s="271"/>
      <c r="R43" s="272"/>
      <c r="S43" s="272"/>
      <c r="T43" s="272"/>
      <c r="U43" s="272"/>
      <c r="V43" s="272"/>
      <c r="W43" s="272"/>
      <c r="X43" s="272"/>
      <c r="Y43" s="272"/>
      <c r="Z43" s="272"/>
      <c r="AA43" s="272"/>
      <c r="AB43" s="272"/>
      <c r="AC43" s="272"/>
      <c r="AD43" s="273"/>
      <c r="AE43" s="97"/>
    </row>
    <row r="44" spans="1:41" x14ac:dyDescent="0.35">
      <c r="A44" s="50" t="s">
        <v>95</v>
      </c>
    </row>
  </sheetData>
  <mergeCells count="77">
    <mergeCell ref="A40:A41"/>
    <mergeCell ref="B40:B41"/>
    <mergeCell ref="Q40:AD41"/>
    <mergeCell ref="A42:A43"/>
    <mergeCell ref="B42:B43"/>
    <mergeCell ref="Q42:AD4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V33"/>
    <mergeCell ref="W33:Z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textLength" operator="lessThanOrEqual" allowBlank="1" showInputMessage="1" showErrorMessage="1" errorTitle="Máximo 2.000 caracteres" error="Máximo 2.000 caracteres" sqref="Q38:AD43 AA34 Q34 W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Z26"/>
  <sheetViews>
    <sheetView topLeftCell="A11" zoomScale="70" zoomScaleNormal="70" workbookViewId="0">
      <pane xSplit="1" ySplit="2" topLeftCell="AA15" activePane="bottomRight" state="frozen"/>
      <selection pane="topRight"/>
      <selection pane="bottomLeft"/>
      <selection pane="bottomRight" activeCell="AW16" sqref="AW16"/>
    </sheetView>
  </sheetViews>
  <sheetFormatPr baseColWidth="10" defaultColWidth="10.7265625" defaultRowHeight="14" x14ac:dyDescent="0.35"/>
  <cols>
    <col min="1" max="1" width="7" style="113" customWidth="1"/>
    <col min="2" max="2" width="8.81640625" style="108" customWidth="1"/>
    <col min="3" max="3" width="9.453125" style="108" customWidth="1"/>
    <col min="4" max="4" width="10.453125" style="108" customWidth="1"/>
    <col min="5" max="5" width="6.1796875" style="108" customWidth="1"/>
    <col min="6" max="6" width="9" style="108" customWidth="1"/>
    <col min="7" max="7" width="7" style="108" customWidth="1"/>
    <col min="8" max="8" width="15.453125" style="108" customWidth="1"/>
    <col min="9" max="9" width="14.7265625" style="108" customWidth="1"/>
    <col min="10" max="11" width="29.26953125" style="108" customWidth="1"/>
    <col min="12" max="12" width="16.7265625" style="108" customWidth="1"/>
    <col min="13" max="14" width="15.26953125" style="108" customWidth="1"/>
    <col min="15" max="15" width="37.81640625" style="108" customWidth="1"/>
    <col min="16" max="16" width="7.54296875" style="108" customWidth="1"/>
    <col min="17" max="17" width="8.1796875" style="108" customWidth="1"/>
    <col min="18" max="18" width="7.54296875" style="108" customWidth="1"/>
    <col min="19" max="19" width="7.26953125" style="108" customWidth="1"/>
    <col min="20" max="20" width="6.81640625" style="108" customWidth="1"/>
    <col min="21" max="21" width="17.453125" style="108" customWidth="1"/>
    <col min="22" max="22" width="27.81640625" style="108" customWidth="1"/>
    <col min="23" max="46" width="5.7265625" style="108" customWidth="1"/>
    <col min="47" max="47" width="11.81640625" style="108" customWidth="1"/>
    <col min="48" max="48" width="10.7265625" style="108"/>
    <col min="49" max="49" width="96.453125" style="108" customWidth="1"/>
    <col min="50" max="51" width="24.453125" style="108" customWidth="1"/>
    <col min="52" max="16384" width="10.7265625" style="108"/>
  </cols>
  <sheetData>
    <row r="1" spans="1:51" ht="16.5" customHeight="1" x14ac:dyDescent="0.35">
      <c r="B1" s="610" t="s">
        <v>0</v>
      </c>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c r="AW1" s="612"/>
      <c r="AX1" s="352" t="s">
        <v>1</v>
      </c>
      <c r="AY1" s="353"/>
    </row>
    <row r="2" spans="1:51" ht="16.5" customHeight="1" x14ac:dyDescent="0.35">
      <c r="B2" s="613" t="s">
        <v>2</v>
      </c>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c r="AW2" s="615"/>
      <c r="AX2" s="358" t="s">
        <v>3</v>
      </c>
      <c r="AY2" s="359"/>
    </row>
    <row r="3" spans="1:51" ht="15" customHeight="1" x14ac:dyDescent="0.35">
      <c r="B3" s="616" t="s">
        <v>141</v>
      </c>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AU3" s="617"/>
      <c r="AV3" s="617"/>
      <c r="AW3" s="618"/>
      <c r="AX3" s="358" t="s">
        <v>5</v>
      </c>
      <c r="AY3" s="359"/>
    </row>
    <row r="4" spans="1:51" ht="16.5" customHeight="1" x14ac:dyDescent="0.35">
      <c r="B4" s="610"/>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c r="AW4" s="612"/>
      <c r="AX4" s="619" t="s">
        <v>142</v>
      </c>
      <c r="AY4" s="619"/>
    </row>
    <row r="5" spans="1:51" ht="15" customHeight="1" x14ac:dyDescent="0.35">
      <c r="B5" s="573" t="s">
        <v>143</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5"/>
      <c r="AI5" s="585" t="s">
        <v>12</v>
      </c>
      <c r="AJ5" s="586"/>
      <c r="AK5" s="586"/>
      <c r="AL5" s="586"/>
      <c r="AM5" s="586"/>
      <c r="AN5" s="586"/>
      <c r="AO5" s="586"/>
      <c r="AP5" s="586"/>
      <c r="AQ5" s="586"/>
      <c r="AR5" s="586"/>
      <c r="AS5" s="586"/>
      <c r="AT5" s="586"/>
      <c r="AU5" s="586"/>
      <c r="AV5" s="587"/>
      <c r="AW5" s="582" t="s">
        <v>144</v>
      </c>
      <c r="AX5" s="582" t="s">
        <v>145</v>
      </c>
      <c r="AY5" s="582" t="s">
        <v>146</v>
      </c>
    </row>
    <row r="6" spans="1:51" ht="15" customHeight="1" x14ac:dyDescent="0.35">
      <c r="B6" s="595" t="s">
        <v>8</v>
      </c>
      <c r="C6" s="595"/>
      <c r="D6" s="595"/>
      <c r="E6" s="596">
        <v>44718</v>
      </c>
      <c r="F6" s="597"/>
      <c r="G6" s="595" t="s">
        <v>9</v>
      </c>
      <c r="H6" s="595"/>
      <c r="I6" s="598" t="s">
        <v>10</v>
      </c>
      <c r="J6" s="598"/>
      <c r="K6" s="197"/>
      <c r="L6" s="585"/>
      <c r="M6" s="586"/>
      <c r="N6" s="586"/>
      <c r="O6" s="586"/>
      <c r="P6" s="586"/>
      <c r="Q6" s="586"/>
      <c r="R6" s="586"/>
      <c r="S6" s="586"/>
      <c r="T6" s="586"/>
      <c r="U6" s="586"/>
      <c r="V6" s="586"/>
      <c r="W6" s="198"/>
      <c r="X6" s="198"/>
      <c r="Y6" s="198"/>
      <c r="Z6" s="198"/>
      <c r="AA6" s="198"/>
      <c r="AB6" s="198"/>
      <c r="AC6" s="198"/>
      <c r="AD6" s="198"/>
      <c r="AE6" s="198"/>
      <c r="AF6" s="198"/>
      <c r="AG6" s="198"/>
      <c r="AH6" s="199"/>
      <c r="AI6" s="588"/>
      <c r="AJ6" s="589"/>
      <c r="AK6" s="589"/>
      <c r="AL6" s="589"/>
      <c r="AM6" s="589"/>
      <c r="AN6" s="589"/>
      <c r="AO6" s="589"/>
      <c r="AP6" s="589"/>
      <c r="AQ6" s="589"/>
      <c r="AR6" s="589"/>
      <c r="AS6" s="589"/>
      <c r="AT6" s="589"/>
      <c r="AU6" s="589"/>
      <c r="AV6" s="590"/>
      <c r="AW6" s="594"/>
      <c r="AX6" s="594"/>
      <c r="AY6" s="594"/>
    </row>
    <row r="7" spans="1:51" ht="15" customHeight="1" x14ac:dyDescent="0.35">
      <c r="B7" s="595"/>
      <c r="C7" s="595"/>
      <c r="D7" s="595"/>
      <c r="E7" s="597"/>
      <c r="F7" s="597"/>
      <c r="G7" s="595"/>
      <c r="H7" s="595"/>
      <c r="I7" s="598" t="s">
        <v>11</v>
      </c>
      <c r="J7" s="598"/>
      <c r="K7" s="197" t="s">
        <v>13</v>
      </c>
      <c r="L7" s="588"/>
      <c r="M7" s="589"/>
      <c r="N7" s="589"/>
      <c r="O7" s="589"/>
      <c r="P7" s="589"/>
      <c r="Q7" s="589"/>
      <c r="R7" s="589"/>
      <c r="S7" s="589"/>
      <c r="T7" s="589"/>
      <c r="U7" s="589"/>
      <c r="V7" s="589"/>
      <c r="W7" s="200"/>
      <c r="X7" s="200"/>
      <c r="Y7" s="200"/>
      <c r="Z7" s="200"/>
      <c r="AA7" s="200"/>
      <c r="AB7" s="200"/>
      <c r="AC7" s="200"/>
      <c r="AD7" s="200"/>
      <c r="AE7" s="200"/>
      <c r="AF7" s="200"/>
      <c r="AG7" s="200"/>
      <c r="AH7" s="201"/>
      <c r="AI7" s="588"/>
      <c r="AJ7" s="589"/>
      <c r="AK7" s="589"/>
      <c r="AL7" s="589"/>
      <c r="AM7" s="589"/>
      <c r="AN7" s="589"/>
      <c r="AO7" s="589"/>
      <c r="AP7" s="589"/>
      <c r="AQ7" s="589"/>
      <c r="AR7" s="589"/>
      <c r="AS7" s="589"/>
      <c r="AT7" s="589"/>
      <c r="AU7" s="589"/>
      <c r="AV7" s="590"/>
      <c r="AW7" s="594"/>
      <c r="AX7" s="594"/>
      <c r="AY7" s="594"/>
    </row>
    <row r="8" spans="1:51" ht="15" customHeight="1" x14ac:dyDescent="0.35">
      <c r="B8" s="595"/>
      <c r="C8" s="595"/>
      <c r="D8" s="595"/>
      <c r="E8" s="597"/>
      <c r="F8" s="597"/>
      <c r="G8" s="595"/>
      <c r="H8" s="595"/>
      <c r="I8" s="598" t="s">
        <v>12</v>
      </c>
      <c r="J8" s="598"/>
      <c r="K8" s="197"/>
      <c r="L8" s="591"/>
      <c r="M8" s="592"/>
      <c r="N8" s="592"/>
      <c r="O8" s="592"/>
      <c r="P8" s="592"/>
      <c r="Q8" s="592"/>
      <c r="R8" s="592"/>
      <c r="S8" s="592"/>
      <c r="T8" s="592"/>
      <c r="U8" s="592"/>
      <c r="V8" s="592"/>
      <c r="W8" s="202"/>
      <c r="X8" s="202"/>
      <c r="Y8" s="202"/>
      <c r="Z8" s="202"/>
      <c r="AA8" s="202"/>
      <c r="AB8" s="202"/>
      <c r="AC8" s="202"/>
      <c r="AD8" s="202"/>
      <c r="AE8" s="202"/>
      <c r="AF8" s="202"/>
      <c r="AG8" s="202"/>
      <c r="AH8" s="203"/>
      <c r="AI8" s="588"/>
      <c r="AJ8" s="589"/>
      <c r="AK8" s="589"/>
      <c r="AL8" s="589"/>
      <c r="AM8" s="589"/>
      <c r="AN8" s="589"/>
      <c r="AO8" s="589"/>
      <c r="AP8" s="589"/>
      <c r="AQ8" s="589"/>
      <c r="AR8" s="589"/>
      <c r="AS8" s="589"/>
      <c r="AT8" s="589"/>
      <c r="AU8" s="589"/>
      <c r="AV8" s="590"/>
      <c r="AW8" s="594"/>
      <c r="AX8" s="594"/>
      <c r="AY8" s="594"/>
    </row>
    <row r="9" spans="1:51" ht="32.15" customHeight="1" x14ac:dyDescent="0.35">
      <c r="B9" s="599" t="s">
        <v>147</v>
      </c>
      <c r="C9" s="600"/>
      <c r="D9" s="601"/>
      <c r="E9" s="602" t="s">
        <v>148</v>
      </c>
      <c r="F9" s="603"/>
      <c r="G9" s="603"/>
      <c r="H9" s="603"/>
      <c r="I9" s="603"/>
      <c r="J9" s="603"/>
      <c r="K9" s="603"/>
      <c r="L9" s="604"/>
      <c r="M9" s="604"/>
      <c r="N9" s="604"/>
      <c r="O9" s="604"/>
      <c r="P9" s="604"/>
      <c r="Q9" s="604"/>
      <c r="R9" s="604"/>
      <c r="S9" s="604"/>
      <c r="T9" s="604"/>
      <c r="U9" s="604"/>
      <c r="V9" s="604"/>
      <c r="W9" s="604"/>
      <c r="X9" s="604"/>
      <c r="Y9" s="604"/>
      <c r="Z9" s="604"/>
      <c r="AA9" s="604"/>
      <c r="AB9" s="604"/>
      <c r="AC9" s="604"/>
      <c r="AD9" s="604"/>
      <c r="AE9" s="604"/>
      <c r="AF9" s="604"/>
      <c r="AG9" s="604"/>
      <c r="AH9" s="605"/>
      <c r="AI9" s="588"/>
      <c r="AJ9" s="589"/>
      <c r="AK9" s="589"/>
      <c r="AL9" s="589"/>
      <c r="AM9" s="589"/>
      <c r="AN9" s="589"/>
      <c r="AO9" s="589"/>
      <c r="AP9" s="589"/>
      <c r="AQ9" s="589"/>
      <c r="AR9" s="589"/>
      <c r="AS9" s="589"/>
      <c r="AT9" s="589"/>
      <c r="AU9" s="589"/>
      <c r="AV9" s="590"/>
      <c r="AW9" s="594"/>
      <c r="AX9" s="594"/>
      <c r="AY9" s="594"/>
    </row>
    <row r="10" spans="1:51" ht="25" customHeight="1" x14ac:dyDescent="0.35">
      <c r="B10" s="606" t="s">
        <v>149</v>
      </c>
      <c r="C10" s="607"/>
      <c r="D10" s="608"/>
      <c r="E10" s="609" t="s">
        <v>150</v>
      </c>
      <c r="F10" s="604"/>
      <c r="G10" s="604"/>
      <c r="H10" s="604"/>
      <c r="I10" s="604"/>
      <c r="J10" s="604"/>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4"/>
      <c r="AH10" s="605"/>
      <c r="AI10" s="591"/>
      <c r="AJ10" s="592"/>
      <c r="AK10" s="592"/>
      <c r="AL10" s="592"/>
      <c r="AM10" s="592"/>
      <c r="AN10" s="592"/>
      <c r="AO10" s="592"/>
      <c r="AP10" s="592"/>
      <c r="AQ10" s="592"/>
      <c r="AR10" s="592"/>
      <c r="AS10" s="592"/>
      <c r="AT10" s="592"/>
      <c r="AU10" s="592"/>
      <c r="AV10" s="593"/>
      <c r="AW10" s="594"/>
      <c r="AX10" s="594"/>
      <c r="AY10" s="594"/>
    </row>
    <row r="11" spans="1:51" ht="35.15" customHeight="1" x14ac:dyDescent="0.35">
      <c r="B11" s="576" t="s">
        <v>151</v>
      </c>
      <c r="C11" s="584"/>
      <c r="D11" s="584"/>
      <c r="E11" s="584"/>
      <c r="F11" s="584"/>
      <c r="G11" s="577"/>
      <c r="H11" s="576" t="s">
        <v>152</v>
      </c>
      <c r="I11" s="577"/>
      <c r="J11" s="582" t="s">
        <v>153</v>
      </c>
      <c r="K11" s="582" t="s">
        <v>154</v>
      </c>
      <c r="L11" s="582" t="s">
        <v>155</v>
      </c>
      <c r="M11" s="582" t="s">
        <v>156</v>
      </c>
      <c r="N11" s="582" t="s">
        <v>157</v>
      </c>
      <c r="O11" s="582" t="s">
        <v>158</v>
      </c>
      <c r="P11" s="576" t="s">
        <v>159</v>
      </c>
      <c r="Q11" s="584"/>
      <c r="R11" s="584"/>
      <c r="S11" s="584"/>
      <c r="T11" s="577"/>
      <c r="U11" s="582" t="s">
        <v>160</v>
      </c>
      <c r="V11" s="582" t="s">
        <v>161</v>
      </c>
      <c r="W11" s="573" t="s">
        <v>162</v>
      </c>
      <c r="X11" s="574"/>
      <c r="Y11" s="574"/>
      <c r="Z11" s="574"/>
      <c r="AA11" s="574"/>
      <c r="AB11" s="574"/>
      <c r="AC11" s="574"/>
      <c r="AD11" s="574"/>
      <c r="AE11" s="574"/>
      <c r="AF11" s="574"/>
      <c r="AG11" s="574"/>
      <c r="AH11" s="575"/>
      <c r="AI11" s="573" t="s">
        <v>163</v>
      </c>
      <c r="AJ11" s="574"/>
      <c r="AK11" s="574"/>
      <c r="AL11" s="574"/>
      <c r="AM11" s="574"/>
      <c r="AN11" s="574"/>
      <c r="AO11" s="574"/>
      <c r="AP11" s="574"/>
      <c r="AQ11" s="574"/>
      <c r="AR11" s="574"/>
      <c r="AS11" s="574"/>
      <c r="AT11" s="575"/>
      <c r="AU11" s="576" t="s">
        <v>41</v>
      </c>
      <c r="AV11" s="577"/>
      <c r="AW11" s="594"/>
      <c r="AX11" s="594"/>
      <c r="AY11" s="594"/>
    </row>
    <row r="12" spans="1:51" ht="38.15" customHeight="1" x14ac:dyDescent="0.35">
      <c r="B12" s="204" t="s">
        <v>164</v>
      </c>
      <c r="C12" s="204" t="s">
        <v>165</v>
      </c>
      <c r="D12" s="204" t="s">
        <v>166</v>
      </c>
      <c r="E12" s="204" t="s">
        <v>167</v>
      </c>
      <c r="F12" s="204" t="s">
        <v>168</v>
      </c>
      <c r="G12" s="204" t="s">
        <v>169</v>
      </c>
      <c r="H12" s="204" t="s">
        <v>170</v>
      </c>
      <c r="I12" s="204" t="s">
        <v>171</v>
      </c>
      <c r="J12" s="583"/>
      <c r="K12" s="583"/>
      <c r="L12" s="583"/>
      <c r="M12" s="583"/>
      <c r="N12" s="583"/>
      <c r="O12" s="583"/>
      <c r="P12" s="204">
        <v>2020</v>
      </c>
      <c r="Q12" s="204">
        <v>2021</v>
      </c>
      <c r="R12" s="204">
        <v>2022</v>
      </c>
      <c r="S12" s="204">
        <v>2023</v>
      </c>
      <c r="T12" s="204">
        <v>2024</v>
      </c>
      <c r="U12" s="583"/>
      <c r="V12" s="583"/>
      <c r="W12" s="111" t="s">
        <v>29</v>
      </c>
      <c r="X12" s="111" t="s">
        <v>30</v>
      </c>
      <c r="Y12" s="111" t="s">
        <v>31</v>
      </c>
      <c r="Z12" s="111" t="s">
        <v>32</v>
      </c>
      <c r="AA12" s="111" t="s">
        <v>33</v>
      </c>
      <c r="AB12" s="111" t="s">
        <v>34</v>
      </c>
      <c r="AC12" s="111" t="s">
        <v>35</v>
      </c>
      <c r="AD12" s="111" t="s">
        <v>36</v>
      </c>
      <c r="AE12" s="111" t="s">
        <v>37</v>
      </c>
      <c r="AF12" s="111" t="s">
        <v>38</v>
      </c>
      <c r="AG12" s="111" t="s">
        <v>39</v>
      </c>
      <c r="AH12" s="111" t="s">
        <v>40</v>
      </c>
      <c r="AI12" s="111" t="s">
        <v>29</v>
      </c>
      <c r="AJ12" s="111" t="s">
        <v>30</v>
      </c>
      <c r="AK12" s="111" t="s">
        <v>31</v>
      </c>
      <c r="AL12" s="111" t="s">
        <v>32</v>
      </c>
      <c r="AM12" s="111" t="s">
        <v>33</v>
      </c>
      <c r="AN12" s="111" t="s">
        <v>34</v>
      </c>
      <c r="AO12" s="111" t="s">
        <v>35</v>
      </c>
      <c r="AP12" s="111" t="s">
        <v>36</v>
      </c>
      <c r="AQ12" s="111" t="s">
        <v>37</v>
      </c>
      <c r="AR12" s="111" t="s">
        <v>38</v>
      </c>
      <c r="AS12" s="111" t="s">
        <v>39</v>
      </c>
      <c r="AT12" s="111" t="s">
        <v>40</v>
      </c>
      <c r="AU12" s="204" t="s">
        <v>172</v>
      </c>
      <c r="AV12" s="204" t="s">
        <v>173</v>
      </c>
      <c r="AW12" s="583"/>
      <c r="AX12" s="583"/>
      <c r="AY12" s="583"/>
    </row>
    <row r="13" spans="1:51" s="208" customFormat="1" ht="135.75" customHeight="1" x14ac:dyDescent="0.35">
      <c r="A13" s="234">
        <v>1</v>
      </c>
      <c r="B13" s="109">
        <v>38</v>
      </c>
      <c r="C13" s="109"/>
      <c r="D13" s="109"/>
      <c r="E13" s="109"/>
      <c r="F13" s="109"/>
      <c r="G13" s="109"/>
      <c r="H13" s="109"/>
      <c r="I13" s="109" t="s">
        <v>52</v>
      </c>
      <c r="J13" s="129" t="s">
        <v>174</v>
      </c>
      <c r="K13" s="129" t="s">
        <v>175</v>
      </c>
      <c r="L13" s="109" t="s">
        <v>176</v>
      </c>
      <c r="M13" s="109">
        <v>1</v>
      </c>
      <c r="N13" s="109" t="s">
        <v>177</v>
      </c>
      <c r="O13" s="211" t="s">
        <v>178</v>
      </c>
      <c r="P13" s="205">
        <v>1</v>
      </c>
      <c r="Q13" s="205">
        <v>1</v>
      </c>
      <c r="R13" s="205">
        <v>1</v>
      </c>
      <c r="S13" s="205">
        <v>1</v>
      </c>
      <c r="T13" s="205">
        <v>1</v>
      </c>
      <c r="U13" s="205" t="s">
        <v>179</v>
      </c>
      <c r="V13" s="224" t="s">
        <v>180</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v>0.05</v>
      </c>
      <c r="AL13" s="131">
        <v>0.1</v>
      </c>
      <c r="AM13" s="131">
        <v>0.05</v>
      </c>
      <c r="AN13" s="131">
        <v>0.05</v>
      </c>
      <c r="AO13" s="131"/>
      <c r="AP13" s="131"/>
      <c r="AQ13" s="131"/>
      <c r="AR13" s="131"/>
      <c r="AS13" s="131"/>
      <c r="AT13" s="131"/>
      <c r="AU13" s="131">
        <f>SUM(AI13:AT13)</f>
        <v>0.4</v>
      </c>
      <c r="AV13" s="206">
        <f>AU13/R13</f>
        <v>0.4</v>
      </c>
      <c r="AW13" s="207" t="s">
        <v>181</v>
      </c>
      <c r="AX13" s="207" t="s">
        <v>98</v>
      </c>
      <c r="AY13" s="241" t="s">
        <v>98</v>
      </c>
    </row>
    <row r="14" spans="1:51" s="208" customFormat="1" ht="409.5" customHeight="1" x14ac:dyDescent="0.35">
      <c r="A14" s="234">
        <v>2</v>
      </c>
      <c r="B14" s="109">
        <v>39</v>
      </c>
      <c r="C14" s="109"/>
      <c r="D14" s="109"/>
      <c r="E14" s="109"/>
      <c r="F14" s="109"/>
      <c r="G14" s="109"/>
      <c r="H14" s="109"/>
      <c r="I14" s="109" t="s">
        <v>52</v>
      </c>
      <c r="J14" s="131" t="s">
        <v>182</v>
      </c>
      <c r="K14" s="131" t="s">
        <v>183</v>
      </c>
      <c r="L14" s="109" t="s">
        <v>176</v>
      </c>
      <c r="M14" s="109">
        <v>1</v>
      </c>
      <c r="N14" s="109" t="s">
        <v>184</v>
      </c>
      <c r="O14" s="211" t="s">
        <v>185</v>
      </c>
      <c r="P14" s="205">
        <v>1</v>
      </c>
      <c r="Q14" s="205">
        <v>1</v>
      </c>
      <c r="R14" s="205">
        <v>1</v>
      </c>
      <c r="S14" s="205">
        <v>1</v>
      </c>
      <c r="T14" s="205">
        <v>1</v>
      </c>
      <c r="U14" s="109" t="s">
        <v>179</v>
      </c>
      <c r="V14" s="109" t="s">
        <v>186</v>
      </c>
      <c r="W14" s="109">
        <v>0.05</v>
      </c>
      <c r="X14" s="109">
        <v>0.05</v>
      </c>
      <c r="Y14" s="109">
        <v>0.05</v>
      </c>
      <c r="Z14" s="109">
        <v>0.1</v>
      </c>
      <c r="AA14" s="109">
        <v>0.1</v>
      </c>
      <c r="AB14" s="109">
        <v>0.1</v>
      </c>
      <c r="AC14" s="109">
        <v>0.1</v>
      </c>
      <c r="AD14" s="109">
        <v>0.1</v>
      </c>
      <c r="AE14" s="109">
        <v>0.1</v>
      </c>
      <c r="AF14" s="109">
        <v>0.1</v>
      </c>
      <c r="AG14" s="109">
        <v>0.1</v>
      </c>
      <c r="AH14" s="109">
        <v>0.05</v>
      </c>
      <c r="AI14" s="131">
        <v>0.05</v>
      </c>
      <c r="AJ14" s="131">
        <v>0.05</v>
      </c>
      <c r="AK14" s="131">
        <v>0.05</v>
      </c>
      <c r="AL14" s="131">
        <v>0.1</v>
      </c>
      <c r="AM14" s="131">
        <v>0.1</v>
      </c>
      <c r="AN14" s="131">
        <v>0.1</v>
      </c>
      <c r="AO14" s="131"/>
      <c r="AP14" s="131"/>
      <c r="AQ14" s="131"/>
      <c r="AR14" s="131"/>
      <c r="AS14" s="131"/>
      <c r="AT14" s="131"/>
      <c r="AU14" s="131">
        <f t="shared" ref="AU14:AU22" si="0">SUM(AI14:AT14)</f>
        <v>0.44999999999999996</v>
      </c>
      <c r="AV14" s="206">
        <f t="shared" ref="AV14:AV22" si="1">AU14/R14</f>
        <v>0.44999999999999996</v>
      </c>
      <c r="AW14" s="246" t="s">
        <v>187</v>
      </c>
      <c r="AX14" s="209" t="s">
        <v>98</v>
      </c>
      <c r="AY14" s="131" t="s">
        <v>98</v>
      </c>
    </row>
    <row r="15" spans="1:51" s="215" customFormat="1" ht="133" customHeight="1" x14ac:dyDescent="0.35">
      <c r="A15" s="235">
        <v>3</v>
      </c>
      <c r="B15" s="210">
        <v>38</v>
      </c>
      <c r="C15" s="210"/>
      <c r="D15" s="210"/>
      <c r="E15" s="210"/>
      <c r="F15" s="210"/>
      <c r="G15" s="210"/>
      <c r="H15" s="211" t="s">
        <v>188</v>
      </c>
      <c r="I15" s="109" t="s">
        <v>52</v>
      </c>
      <c r="J15" s="212" t="s">
        <v>189</v>
      </c>
      <c r="K15" s="212" t="s">
        <v>190</v>
      </c>
      <c r="L15" s="211"/>
      <c r="M15" s="211" t="s">
        <v>52</v>
      </c>
      <c r="N15" s="211" t="s">
        <v>191</v>
      </c>
      <c r="O15" s="211" t="s">
        <v>192</v>
      </c>
      <c r="P15" s="213">
        <v>0</v>
      </c>
      <c r="Q15" s="213">
        <v>0</v>
      </c>
      <c r="R15" s="213">
        <v>4</v>
      </c>
      <c r="S15" s="213">
        <v>0</v>
      </c>
      <c r="T15" s="213">
        <v>0</v>
      </c>
      <c r="U15" s="210" t="s">
        <v>193</v>
      </c>
      <c r="V15" s="210" t="s">
        <v>194</v>
      </c>
      <c r="W15" s="210">
        <v>0</v>
      </c>
      <c r="X15" s="210">
        <v>0</v>
      </c>
      <c r="Y15" s="210">
        <v>0</v>
      </c>
      <c r="Z15" s="210">
        <v>0</v>
      </c>
      <c r="AA15" s="210">
        <v>0</v>
      </c>
      <c r="AB15" s="210">
        <v>0</v>
      </c>
      <c r="AC15" s="210">
        <v>2</v>
      </c>
      <c r="AD15" s="210">
        <v>0</v>
      </c>
      <c r="AE15" s="210">
        <v>0</v>
      </c>
      <c r="AF15" s="210">
        <v>0</v>
      </c>
      <c r="AG15" s="210">
        <v>0</v>
      </c>
      <c r="AH15" s="210">
        <v>2</v>
      </c>
      <c r="AI15" s="213">
        <v>0</v>
      </c>
      <c r="AJ15" s="213">
        <v>0</v>
      </c>
      <c r="AK15" s="213">
        <v>0</v>
      </c>
      <c r="AL15" s="213">
        <v>0</v>
      </c>
      <c r="AM15" s="213">
        <v>0</v>
      </c>
      <c r="AN15" s="213">
        <v>0</v>
      </c>
      <c r="AO15" s="213"/>
      <c r="AP15" s="213"/>
      <c r="AQ15" s="213"/>
      <c r="AR15" s="213"/>
      <c r="AS15" s="213"/>
      <c r="AT15" s="213"/>
      <c r="AU15" s="131">
        <f t="shared" si="0"/>
        <v>0</v>
      </c>
      <c r="AV15" s="206">
        <f t="shared" si="1"/>
        <v>0</v>
      </c>
      <c r="AW15" s="212" t="s">
        <v>534</v>
      </c>
      <c r="AX15" s="214" t="s">
        <v>98</v>
      </c>
      <c r="AY15" s="213" t="s">
        <v>98</v>
      </c>
    </row>
    <row r="16" spans="1:51" s="215" customFormat="1" ht="121" customHeight="1" x14ac:dyDescent="0.35">
      <c r="A16" s="235">
        <v>4</v>
      </c>
      <c r="B16" s="210">
        <v>38</v>
      </c>
      <c r="C16" s="210"/>
      <c r="D16" s="210"/>
      <c r="E16" s="210"/>
      <c r="F16" s="210"/>
      <c r="G16" s="210"/>
      <c r="H16" s="211" t="s">
        <v>188</v>
      </c>
      <c r="I16" s="109" t="s">
        <v>52</v>
      </c>
      <c r="J16" s="212" t="s">
        <v>195</v>
      </c>
      <c r="K16" s="212" t="s">
        <v>196</v>
      </c>
      <c r="L16" s="211"/>
      <c r="M16" s="211" t="s">
        <v>52</v>
      </c>
      <c r="N16" s="211" t="s">
        <v>191</v>
      </c>
      <c r="O16" s="211" t="s">
        <v>197</v>
      </c>
      <c r="P16" s="213">
        <v>0</v>
      </c>
      <c r="Q16" s="213">
        <v>0</v>
      </c>
      <c r="R16" s="213">
        <v>4</v>
      </c>
      <c r="S16" s="213">
        <v>0</v>
      </c>
      <c r="T16" s="213">
        <v>0</v>
      </c>
      <c r="U16" s="210" t="s">
        <v>193</v>
      </c>
      <c r="V16" s="210" t="s">
        <v>194</v>
      </c>
      <c r="W16" s="210">
        <v>0</v>
      </c>
      <c r="X16" s="210">
        <v>0</v>
      </c>
      <c r="Y16" s="210">
        <v>0</v>
      </c>
      <c r="Z16" s="210">
        <v>0</v>
      </c>
      <c r="AA16" s="210">
        <v>0</v>
      </c>
      <c r="AB16" s="210">
        <v>0</v>
      </c>
      <c r="AC16" s="210">
        <v>2</v>
      </c>
      <c r="AD16" s="210">
        <v>0</v>
      </c>
      <c r="AE16" s="210">
        <v>0</v>
      </c>
      <c r="AF16" s="210">
        <v>0</v>
      </c>
      <c r="AG16" s="210">
        <v>0</v>
      </c>
      <c r="AH16" s="210">
        <v>2</v>
      </c>
      <c r="AI16" s="213">
        <v>0</v>
      </c>
      <c r="AJ16" s="213">
        <v>0</v>
      </c>
      <c r="AK16" s="213">
        <v>0</v>
      </c>
      <c r="AL16" s="213">
        <v>0</v>
      </c>
      <c r="AM16" s="213">
        <v>0</v>
      </c>
      <c r="AN16" s="213">
        <v>0</v>
      </c>
      <c r="AO16" s="213"/>
      <c r="AP16" s="213"/>
      <c r="AQ16" s="213"/>
      <c r="AR16" s="213"/>
      <c r="AS16" s="213"/>
      <c r="AT16" s="213"/>
      <c r="AU16" s="131">
        <f t="shared" si="0"/>
        <v>0</v>
      </c>
      <c r="AV16" s="206">
        <f t="shared" si="1"/>
        <v>0</v>
      </c>
      <c r="AW16" s="212" t="s">
        <v>534</v>
      </c>
      <c r="AX16" s="214" t="s">
        <v>98</v>
      </c>
      <c r="AY16" s="213" t="s">
        <v>98</v>
      </c>
    </row>
    <row r="17" spans="1:52" ht="123.75" customHeight="1" x14ac:dyDescent="0.35">
      <c r="A17" s="236">
        <v>5</v>
      </c>
      <c r="B17" s="197">
        <v>39</v>
      </c>
      <c r="C17" s="197"/>
      <c r="D17" s="197"/>
      <c r="E17" s="197"/>
      <c r="F17" s="197"/>
      <c r="G17" s="197"/>
      <c r="H17" s="211" t="s">
        <v>198</v>
      </c>
      <c r="I17" s="109" t="s">
        <v>52</v>
      </c>
      <c r="J17" s="212" t="s">
        <v>199</v>
      </c>
      <c r="K17" s="212" t="s">
        <v>200</v>
      </c>
      <c r="L17" s="211"/>
      <c r="M17" s="211" t="s">
        <v>52</v>
      </c>
      <c r="N17" s="211" t="s">
        <v>201</v>
      </c>
      <c r="O17" s="211" t="s">
        <v>202</v>
      </c>
      <c r="P17" s="220">
        <v>0</v>
      </c>
      <c r="Q17" s="220">
        <v>0</v>
      </c>
      <c r="R17" s="220">
        <v>1</v>
      </c>
      <c r="S17" s="223">
        <v>0</v>
      </c>
      <c r="T17" s="223">
        <v>0</v>
      </c>
      <c r="U17" s="211" t="s">
        <v>179</v>
      </c>
      <c r="V17" s="212" t="s">
        <v>203</v>
      </c>
      <c r="W17" s="230">
        <v>0.05</v>
      </c>
      <c r="X17" s="230">
        <v>0.09</v>
      </c>
      <c r="Y17" s="230">
        <v>0.09</v>
      </c>
      <c r="Z17" s="230">
        <v>0.09</v>
      </c>
      <c r="AA17" s="230">
        <v>0.09</v>
      </c>
      <c r="AB17" s="230">
        <v>0.09</v>
      </c>
      <c r="AC17" s="230">
        <v>0.09</v>
      </c>
      <c r="AD17" s="230">
        <v>0.09</v>
      </c>
      <c r="AE17" s="230">
        <v>0.09</v>
      </c>
      <c r="AF17" s="230">
        <v>0.09</v>
      </c>
      <c r="AG17" s="230">
        <v>0.09</v>
      </c>
      <c r="AH17" s="230">
        <v>0.05</v>
      </c>
      <c r="AI17" s="230">
        <v>0.05</v>
      </c>
      <c r="AJ17" s="244">
        <v>0.09</v>
      </c>
      <c r="AK17" s="244">
        <v>0.09</v>
      </c>
      <c r="AL17" s="244">
        <v>0.09</v>
      </c>
      <c r="AM17" s="243">
        <v>0.09</v>
      </c>
      <c r="AN17" s="230">
        <v>0.09</v>
      </c>
      <c r="AO17" s="249" t="s">
        <v>204</v>
      </c>
      <c r="AP17" s="249" t="s">
        <v>204</v>
      </c>
      <c r="AQ17" s="250" t="s">
        <v>204</v>
      </c>
      <c r="AR17" s="250" t="s">
        <v>204</v>
      </c>
      <c r="AS17" s="250" t="s">
        <v>204</v>
      </c>
      <c r="AT17" s="250" t="s">
        <v>204</v>
      </c>
      <c r="AU17" s="251">
        <v>0.41</v>
      </c>
      <c r="AV17" s="252">
        <f>SUM(AI17:AT17)</f>
        <v>0.5</v>
      </c>
      <c r="AW17" s="241" t="s">
        <v>205</v>
      </c>
      <c r="AX17" s="209" t="s">
        <v>98</v>
      </c>
      <c r="AY17" s="209" t="s">
        <v>98</v>
      </c>
      <c r="AZ17" s="228"/>
    </row>
    <row r="18" spans="1:52" ht="126" x14ac:dyDescent="0.35">
      <c r="A18" s="236">
        <v>6</v>
      </c>
      <c r="B18" s="197">
        <v>39</v>
      </c>
      <c r="C18" s="197"/>
      <c r="D18" s="197"/>
      <c r="E18" s="197"/>
      <c r="F18" s="197"/>
      <c r="G18" s="197"/>
      <c r="H18" s="211" t="s">
        <v>198</v>
      </c>
      <c r="I18" s="109" t="s">
        <v>52</v>
      </c>
      <c r="J18" s="212" t="s">
        <v>206</v>
      </c>
      <c r="K18" s="212" t="s">
        <v>207</v>
      </c>
      <c r="L18" s="211"/>
      <c r="M18" s="211" t="s">
        <v>52</v>
      </c>
      <c r="N18" s="211" t="s">
        <v>201</v>
      </c>
      <c r="O18" s="211" t="s">
        <v>208</v>
      </c>
      <c r="P18" s="220">
        <v>0</v>
      </c>
      <c r="Q18" s="220">
        <v>1</v>
      </c>
      <c r="R18" s="220">
        <v>1</v>
      </c>
      <c r="S18" s="223">
        <v>0</v>
      </c>
      <c r="T18" s="223">
        <v>0</v>
      </c>
      <c r="U18" s="211" t="s">
        <v>179</v>
      </c>
      <c r="V18" s="212" t="s">
        <v>209</v>
      </c>
      <c r="W18" s="230">
        <v>0.05</v>
      </c>
      <c r="X18" s="230">
        <v>0.11</v>
      </c>
      <c r="Y18" s="230">
        <v>0.11</v>
      </c>
      <c r="Z18" s="230">
        <v>0.11</v>
      </c>
      <c r="AA18" s="230">
        <v>0.11</v>
      </c>
      <c r="AB18" s="230">
        <v>0.11</v>
      </c>
      <c r="AC18" s="230">
        <v>0.1</v>
      </c>
      <c r="AD18" s="230">
        <v>0.06</v>
      </c>
      <c r="AE18" s="230">
        <v>0.06</v>
      </c>
      <c r="AF18" s="230">
        <v>0.06</v>
      </c>
      <c r="AG18" s="230">
        <v>0.06</v>
      </c>
      <c r="AH18" s="230">
        <v>0.06</v>
      </c>
      <c r="AI18" s="230">
        <v>0.05</v>
      </c>
      <c r="AJ18" s="243">
        <v>0.11</v>
      </c>
      <c r="AK18" s="244">
        <v>0.11</v>
      </c>
      <c r="AL18" s="244">
        <v>0.11</v>
      </c>
      <c r="AM18" s="243">
        <v>0.11</v>
      </c>
      <c r="AN18" s="230">
        <v>0.11</v>
      </c>
      <c r="AO18" s="249" t="s">
        <v>204</v>
      </c>
      <c r="AP18" s="249" t="s">
        <v>204</v>
      </c>
      <c r="AQ18" s="250" t="s">
        <v>204</v>
      </c>
      <c r="AR18" s="250" t="s">
        <v>204</v>
      </c>
      <c r="AS18" s="250" t="s">
        <v>204</v>
      </c>
      <c r="AT18" s="250" t="s">
        <v>204</v>
      </c>
      <c r="AU18" s="251">
        <v>0.49</v>
      </c>
      <c r="AV18" s="252">
        <f>SUM(AI18:AT18)</f>
        <v>0.6</v>
      </c>
      <c r="AW18" s="241" t="s">
        <v>210</v>
      </c>
      <c r="AX18" s="209" t="s">
        <v>98</v>
      </c>
      <c r="AY18" s="209" t="s">
        <v>98</v>
      </c>
      <c r="AZ18" s="228"/>
    </row>
    <row r="19" spans="1:52" ht="126" x14ac:dyDescent="0.35">
      <c r="A19" s="236">
        <v>7</v>
      </c>
      <c r="B19" s="197">
        <v>39</v>
      </c>
      <c r="C19" s="197"/>
      <c r="D19" s="197"/>
      <c r="E19" s="197"/>
      <c r="F19" s="197"/>
      <c r="G19" s="197"/>
      <c r="H19" s="211" t="s">
        <v>198</v>
      </c>
      <c r="I19" s="109" t="s">
        <v>52</v>
      </c>
      <c r="J19" s="212" t="s">
        <v>211</v>
      </c>
      <c r="K19" s="212" t="s">
        <v>212</v>
      </c>
      <c r="L19" s="211"/>
      <c r="M19" s="211" t="s">
        <v>52</v>
      </c>
      <c r="N19" s="211" t="s">
        <v>201</v>
      </c>
      <c r="O19" s="211" t="s">
        <v>213</v>
      </c>
      <c r="P19" s="220">
        <v>0</v>
      </c>
      <c r="Q19" s="220">
        <v>0</v>
      </c>
      <c r="R19" s="223">
        <v>1</v>
      </c>
      <c r="S19" s="223">
        <v>0</v>
      </c>
      <c r="T19" s="223">
        <v>0</v>
      </c>
      <c r="U19" s="211" t="s">
        <v>179</v>
      </c>
      <c r="V19" s="212" t="s">
        <v>214</v>
      </c>
      <c r="W19" s="230">
        <v>0.02</v>
      </c>
      <c r="X19" s="230">
        <v>0.05</v>
      </c>
      <c r="Y19" s="230">
        <v>0.1</v>
      </c>
      <c r="Z19" s="230">
        <v>0.1</v>
      </c>
      <c r="AA19" s="230">
        <v>0.1</v>
      </c>
      <c r="AB19" s="230">
        <v>0.1</v>
      </c>
      <c r="AC19" s="230">
        <v>0.1</v>
      </c>
      <c r="AD19" s="230">
        <v>0.1</v>
      </c>
      <c r="AE19" s="230">
        <v>0.1</v>
      </c>
      <c r="AF19" s="230">
        <v>0.1</v>
      </c>
      <c r="AG19" s="230">
        <v>0.1</v>
      </c>
      <c r="AH19" s="230">
        <v>0.03</v>
      </c>
      <c r="AI19" s="230">
        <v>0.02</v>
      </c>
      <c r="AJ19" s="244">
        <v>0.05</v>
      </c>
      <c r="AK19" s="244">
        <v>0.1</v>
      </c>
      <c r="AL19" s="244">
        <v>0.1</v>
      </c>
      <c r="AM19" s="243">
        <v>0.1</v>
      </c>
      <c r="AN19" s="230">
        <v>0.1</v>
      </c>
      <c r="AO19" s="249" t="s">
        <v>204</v>
      </c>
      <c r="AP19" s="249" t="s">
        <v>204</v>
      </c>
      <c r="AQ19" s="250" t="s">
        <v>204</v>
      </c>
      <c r="AR19" s="250" t="s">
        <v>204</v>
      </c>
      <c r="AS19" s="250" t="s">
        <v>204</v>
      </c>
      <c r="AT19" s="250" t="s">
        <v>204</v>
      </c>
      <c r="AU19" s="251">
        <v>0.37</v>
      </c>
      <c r="AV19" s="252">
        <f>SUM(AI19:AT19)</f>
        <v>0.47</v>
      </c>
      <c r="AW19" s="241" t="s">
        <v>215</v>
      </c>
      <c r="AX19" s="209" t="s">
        <v>98</v>
      </c>
      <c r="AY19" s="209" t="s">
        <v>98</v>
      </c>
      <c r="AZ19" s="228"/>
    </row>
    <row r="20" spans="1:52" ht="203.15" customHeight="1" x14ac:dyDescent="0.35">
      <c r="A20" s="236">
        <v>8</v>
      </c>
      <c r="B20" s="197">
        <v>39</v>
      </c>
      <c r="C20" s="197"/>
      <c r="D20" s="197"/>
      <c r="E20" s="197"/>
      <c r="F20" s="197"/>
      <c r="G20" s="197"/>
      <c r="H20" s="211" t="s">
        <v>198</v>
      </c>
      <c r="I20" s="109" t="s">
        <v>52</v>
      </c>
      <c r="J20" s="212" t="s">
        <v>216</v>
      </c>
      <c r="K20" s="212" t="s">
        <v>217</v>
      </c>
      <c r="L20" s="197"/>
      <c r="M20" s="211" t="s">
        <v>52</v>
      </c>
      <c r="N20" s="211" t="s">
        <v>201</v>
      </c>
      <c r="O20" s="211" t="s">
        <v>218</v>
      </c>
      <c r="P20" s="216">
        <v>0</v>
      </c>
      <c r="Q20" s="216">
        <v>0</v>
      </c>
      <c r="R20" s="216">
        <v>1</v>
      </c>
      <c r="S20" s="229">
        <v>0</v>
      </c>
      <c r="T20" s="229">
        <v>0</v>
      </c>
      <c r="U20" s="197" t="s">
        <v>219</v>
      </c>
      <c r="V20" s="212" t="s">
        <v>220</v>
      </c>
      <c r="W20" s="231">
        <v>0</v>
      </c>
      <c r="X20" s="231">
        <v>0</v>
      </c>
      <c r="Y20" s="231">
        <v>0.25</v>
      </c>
      <c r="Z20" s="231">
        <v>0</v>
      </c>
      <c r="AA20" s="231">
        <v>0</v>
      </c>
      <c r="AB20" s="231">
        <v>0.25</v>
      </c>
      <c r="AC20" s="231">
        <v>0</v>
      </c>
      <c r="AD20" s="231">
        <v>0</v>
      </c>
      <c r="AE20" s="231">
        <v>0.25</v>
      </c>
      <c r="AF20" s="231">
        <v>0</v>
      </c>
      <c r="AG20" s="231">
        <v>0</v>
      </c>
      <c r="AH20" s="231">
        <v>0.25</v>
      </c>
      <c r="AI20" s="245">
        <v>0</v>
      </c>
      <c r="AJ20" s="245">
        <v>0</v>
      </c>
      <c r="AK20" s="245">
        <v>0.25</v>
      </c>
      <c r="AL20" s="245">
        <v>0</v>
      </c>
      <c r="AM20" s="245">
        <v>0</v>
      </c>
      <c r="AN20" s="245">
        <v>0.25</v>
      </c>
      <c r="AO20" s="110"/>
      <c r="AP20" s="110"/>
      <c r="AQ20" s="110"/>
      <c r="AR20" s="110"/>
      <c r="AS20" s="110"/>
      <c r="AT20" s="110"/>
      <c r="AU20" s="131">
        <f t="shared" si="0"/>
        <v>0.5</v>
      </c>
      <c r="AV20" s="206">
        <f t="shared" si="1"/>
        <v>0.5</v>
      </c>
      <c r="AW20" s="209" t="s">
        <v>221</v>
      </c>
      <c r="AX20" s="216" t="s">
        <v>98</v>
      </c>
      <c r="AY20" s="110" t="s">
        <v>98</v>
      </c>
      <c r="AZ20" s="228"/>
    </row>
    <row r="21" spans="1:52" ht="110.25" customHeight="1" x14ac:dyDescent="0.35">
      <c r="A21" s="236">
        <v>9</v>
      </c>
      <c r="B21" s="197">
        <v>39</v>
      </c>
      <c r="C21" s="197"/>
      <c r="D21" s="197"/>
      <c r="E21" s="197"/>
      <c r="F21" s="197"/>
      <c r="G21" s="197"/>
      <c r="H21" s="211" t="s">
        <v>198</v>
      </c>
      <c r="I21" s="109" t="s">
        <v>52</v>
      </c>
      <c r="J21" s="221" t="s">
        <v>222</v>
      </c>
      <c r="K21" s="212" t="s">
        <v>223</v>
      </c>
      <c r="L21" s="197"/>
      <c r="M21" s="211" t="s">
        <v>52</v>
      </c>
      <c r="N21" s="197" t="s">
        <v>224</v>
      </c>
      <c r="O21" s="211" t="s">
        <v>225</v>
      </c>
      <c r="P21" s="110">
        <v>0</v>
      </c>
      <c r="Q21" s="110">
        <v>0</v>
      </c>
      <c r="R21" s="110">
        <v>3</v>
      </c>
      <c r="S21" s="110">
        <v>0</v>
      </c>
      <c r="T21" s="110">
        <v>0</v>
      </c>
      <c r="U21" s="211" t="s">
        <v>193</v>
      </c>
      <c r="V21" s="212" t="s">
        <v>226</v>
      </c>
      <c r="W21" s="197">
        <v>0</v>
      </c>
      <c r="X21" s="197">
        <v>0</v>
      </c>
      <c r="Y21" s="197">
        <v>0</v>
      </c>
      <c r="Z21" s="197">
        <v>1</v>
      </c>
      <c r="AA21" s="197">
        <v>0</v>
      </c>
      <c r="AB21" s="197">
        <v>0</v>
      </c>
      <c r="AC21" s="197">
        <v>1</v>
      </c>
      <c r="AD21" s="197">
        <v>0</v>
      </c>
      <c r="AE21" s="197">
        <v>0</v>
      </c>
      <c r="AF21" s="197">
        <v>0</v>
      </c>
      <c r="AG21" s="197">
        <v>0</v>
      </c>
      <c r="AH21" s="197">
        <v>1</v>
      </c>
      <c r="AI21" s="110">
        <v>0</v>
      </c>
      <c r="AJ21" s="110">
        <v>0</v>
      </c>
      <c r="AK21" s="110">
        <v>0</v>
      </c>
      <c r="AL21" s="110">
        <v>0</v>
      </c>
      <c r="AM21" s="110">
        <v>1</v>
      </c>
      <c r="AN21" s="110">
        <v>0</v>
      </c>
      <c r="AO21" s="110"/>
      <c r="AP21" s="110"/>
      <c r="AQ21" s="110"/>
      <c r="AR21" s="110"/>
      <c r="AS21" s="110"/>
      <c r="AT21" s="110"/>
      <c r="AU21" s="131">
        <f t="shared" si="0"/>
        <v>1</v>
      </c>
      <c r="AV21" s="206">
        <f t="shared" si="1"/>
        <v>0.33333333333333331</v>
      </c>
      <c r="AW21" s="209" t="s">
        <v>227</v>
      </c>
      <c r="AX21" s="216" t="s">
        <v>98</v>
      </c>
      <c r="AY21" s="110" t="s">
        <v>98</v>
      </c>
      <c r="AZ21" s="228"/>
    </row>
    <row r="22" spans="1:52" ht="378" customHeight="1" x14ac:dyDescent="0.35">
      <c r="A22" s="236">
        <v>10</v>
      </c>
      <c r="B22" s="197">
        <v>39</v>
      </c>
      <c r="C22" s="197"/>
      <c r="D22" s="197"/>
      <c r="E22" s="197"/>
      <c r="F22" s="197"/>
      <c r="G22" s="197"/>
      <c r="H22" s="211" t="s">
        <v>198</v>
      </c>
      <c r="I22" s="109" t="s">
        <v>52</v>
      </c>
      <c r="J22" s="212" t="s">
        <v>228</v>
      </c>
      <c r="K22" s="212" t="s">
        <v>229</v>
      </c>
      <c r="L22" s="197"/>
      <c r="M22" s="211" t="s">
        <v>52</v>
      </c>
      <c r="N22" s="197" t="s">
        <v>224</v>
      </c>
      <c r="O22" s="211" t="s">
        <v>230</v>
      </c>
      <c r="P22" s="110">
        <v>0</v>
      </c>
      <c r="Q22" s="110">
        <v>0</v>
      </c>
      <c r="R22" s="110">
        <v>12</v>
      </c>
      <c r="S22" s="110">
        <v>0</v>
      </c>
      <c r="T22" s="110">
        <v>0</v>
      </c>
      <c r="U22" s="197" t="s">
        <v>179</v>
      </c>
      <c r="V22" s="212" t="s">
        <v>231</v>
      </c>
      <c r="W22" s="197">
        <v>1</v>
      </c>
      <c r="X22" s="197">
        <v>1</v>
      </c>
      <c r="Y22" s="197">
        <v>1</v>
      </c>
      <c r="Z22" s="197">
        <v>1</v>
      </c>
      <c r="AA22" s="197">
        <v>1</v>
      </c>
      <c r="AB22" s="197">
        <v>1</v>
      </c>
      <c r="AC22" s="197">
        <v>1</v>
      </c>
      <c r="AD22" s="197">
        <v>1</v>
      </c>
      <c r="AE22" s="197">
        <v>1</v>
      </c>
      <c r="AF22" s="197">
        <v>1</v>
      </c>
      <c r="AG22" s="197">
        <v>1</v>
      </c>
      <c r="AH22" s="197">
        <v>1</v>
      </c>
      <c r="AI22" s="110">
        <v>1</v>
      </c>
      <c r="AJ22" s="110">
        <v>1</v>
      </c>
      <c r="AK22" s="110">
        <v>1</v>
      </c>
      <c r="AL22" s="110">
        <v>1</v>
      </c>
      <c r="AM22" s="110">
        <v>1</v>
      </c>
      <c r="AN22" s="110">
        <v>1</v>
      </c>
      <c r="AO22" s="110"/>
      <c r="AP22" s="110"/>
      <c r="AQ22" s="110"/>
      <c r="AR22" s="110"/>
      <c r="AS22" s="110"/>
      <c r="AT22" s="110"/>
      <c r="AU22" s="131">
        <f t="shared" si="0"/>
        <v>6</v>
      </c>
      <c r="AV22" s="206">
        <f t="shared" si="1"/>
        <v>0.5</v>
      </c>
      <c r="AW22" s="246" t="s">
        <v>232</v>
      </c>
      <c r="AX22" s="216" t="s">
        <v>98</v>
      </c>
      <c r="AY22" s="110" t="s">
        <v>98</v>
      </c>
    </row>
    <row r="23" spans="1:52" x14ac:dyDescent="0.35">
      <c r="B23" s="578"/>
      <c r="C23" s="579"/>
      <c r="D23" s="579"/>
      <c r="E23" s="579"/>
      <c r="F23" s="579"/>
      <c r="G23" s="579"/>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79"/>
      <c r="AN23" s="579"/>
      <c r="AO23" s="579"/>
      <c r="AP23" s="579"/>
      <c r="AQ23" s="579"/>
      <c r="AR23" s="579"/>
      <c r="AS23" s="579"/>
      <c r="AT23" s="579"/>
      <c r="AU23" s="579"/>
      <c r="AV23" s="579"/>
      <c r="AW23" s="579"/>
      <c r="AX23" s="579"/>
      <c r="AY23" s="580"/>
    </row>
    <row r="24" spans="1:52" x14ac:dyDescent="0.35">
      <c r="B24" s="581" t="s">
        <v>233</v>
      </c>
      <c r="C24" s="581"/>
      <c r="D24" s="581"/>
      <c r="E24" s="571" t="s">
        <v>234</v>
      </c>
      <c r="F24" s="571"/>
      <c r="G24" s="571"/>
      <c r="H24" s="571"/>
      <c r="I24" s="571"/>
      <c r="J24" s="571"/>
      <c r="K24" s="572" t="s">
        <v>235</v>
      </c>
      <c r="L24" s="572"/>
      <c r="M24" s="572"/>
      <c r="N24" s="572"/>
      <c r="O24" s="572"/>
      <c r="P24" s="572"/>
      <c r="Q24" s="571" t="s">
        <v>234</v>
      </c>
      <c r="R24" s="571"/>
      <c r="S24" s="571"/>
      <c r="T24" s="571"/>
      <c r="U24" s="571"/>
      <c r="V24" s="571"/>
      <c r="W24" s="571" t="s">
        <v>234</v>
      </c>
      <c r="X24" s="571"/>
      <c r="Y24" s="571"/>
      <c r="Z24" s="571"/>
      <c r="AA24" s="571"/>
      <c r="AB24" s="571"/>
      <c r="AC24" s="571"/>
      <c r="AD24" s="571"/>
      <c r="AE24" s="571" t="s">
        <v>234</v>
      </c>
      <c r="AF24" s="571"/>
      <c r="AG24" s="571"/>
      <c r="AH24" s="571"/>
      <c r="AI24" s="571"/>
      <c r="AJ24" s="571"/>
      <c r="AK24" s="571"/>
      <c r="AL24" s="571"/>
      <c r="AM24" s="571"/>
      <c r="AN24" s="571"/>
      <c r="AO24" s="571"/>
      <c r="AP24" s="571"/>
      <c r="AQ24" s="572" t="s">
        <v>236</v>
      </c>
      <c r="AR24" s="572"/>
      <c r="AS24" s="572"/>
      <c r="AT24" s="572"/>
      <c r="AU24" s="571" t="s">
        <v>237</v>
      </c>
      <c r="AV24" s="571"/>
      <c r="AW24" s="571"/>
      <c r="AX24" s="571"/>
      <c r="AY24" s="571"/>
    </row>
    <row r="25" spans="1:52" x14ac:dyDescent="0.35">
      <c r="B25" s="581"/>
      <c r="C25" s="581"/>
      <c r="D25" s="581"/>
      <c r="E25" s="571" t="s">
        <v>238</v>
      </c>
      <c r="F25" s="571"/>
      <c r="G25" s="571"/>
      <c r="H25" s="571"/>
      <c r="I25" s="571"/>
      <c r="J25" s="571"/>
      <c r="K25" s="572"/>
      <c r="L25" s="572"/>
      <c r="M25" s="572"/>
      <c r="N25" s="572"/>
      <c r="O25" s="572"/>
      <c r="P25" s="572"/>
      <c r="Q25" s="571" t="s">
        <v>239</v>
      </c>
      <c r="R25" s="571"/>
      <c r="S25" s="571"/>
      <c r="T25" s="571"/>
      <c r="U25" s="571"/>
      <c r="V25" s="571"/>
      <c r="W25" s="571" t="s">
        <v>240</v>
      </c>
      <c r="X25" s="571"/>
      <c r="Y25" s="571"/>
      <c r="Z25" s="571"/>
      <c r="AA25" s="571"/>
      <c r="AB25" s="571"/>
      <c r="AC25" s="571"/>
      <c r="AD25" s="571"/>
      <c r="AE25" s="571" t="s">
        <v>241</v>
      </c>
      <c r="AF25" s="571"/>
      <c r="AG25" s="571"/>
      <c r="AH25" s="571"/>
      <c r="AI25" s="571"/>
      <c r="AJ25" s="571"/>
      <c r="AK25" s="571"/>
      <c r="AL25" s="571"/>
      <c r="AM25" s="571"/>
      <c r="AN25" s="571"/>
      <c r="AO25" s="571"/>
      <c r="AP25" s="571"/>
      <c r="AQ25" s="572"/>
      <c r="AR25" s="572"/>
      <c r="AS25" s="572"/>
      <c r="AT25" s="572"/>
      <c r="AU25" s="571" t="s">
        <v>242</v>
      </c>
      <c r="AV25" s="571"/>
      <c r="AW25" s="571"/>
      <c r="AX25" s="571"/>
      <c r="AY25" s="571"/>
    </row>
    <row r="26" spans="1:52" ht="30" customHeight="1" x14ac:dyDescent="0.35">
      <c r="B26" s="581"/>
      <c r="C26" s="581"/>
      <c r="D26" s="581"/>
      <c r="E26" s="571" t="s">
        <v>243</v>
      </c>
      <c r="F26" s="571"/>
      <c r="G26" s="571"/>
      <c r="H26" s="571"/>
      <c r="I26" s="571"/>
      <c r="J26" s="571"/>
      <c r="K26" s="572"/>
      <c r="L26" s="572"/>
      <c r="M26" s="572"/>
      <c r="N26" s="572"/>
      <c r="O26" s="572"/>
      <c r="P26" s="572"/>
      <c r="Q26" s="571" t="s">
        <v>244</v>
      </c>
      <c r="R26" s="571"/>
      <c r="S26" s="571"/>
      <c r="T26" s="571"/>
      <c r="U26" s="571"/>
      <c r="V26" s="571"/>
      <c r="W26" s="571" t="s">
        <v>245</v>
      </c>
      <c r="X26" s="571"/>
      <c r="Y26" s="571"/>
      <c r="Z26" s="571"/>
      <c r="AA26" s="571"/>
      <c r="AB26" s="571"/>
      <c r="AC26" s="571"/>
      <c r="AD26" s="571"/>
      <c r="AE26" s="571" t="s">
        <v>246</v>
      </c>
      <c r="AF26" s="571"/>
      <c r="AG26" s="571"/>
      <c r="AH26" s="571"/>
      <c r="AI26" s="571"/>
      <c r="AJ26" s="571"/>
      <c r="AK26" s="571"/>
      <c r="AL26" s="571"/>
      <c r="AM26" s="571"/>
      <c r="AN26" s="571"/>
      <c r="AO26" s="571"/>
      <c r="AP26" s="571"/>
      <c r="AQ26" s="572"/>
      <c r="AR26" s="572"/>
      <c r="AS26" s="572"/>
      <c r="AT26" s="572"/>
      <c r="AU26" s="571" t="s">
        <v>247</v>
      </c>
      <c r="AV26" s="571"/>
      <c r="AW26" s="571"/>
      <c r="AX26" s="571"/>
      <c r="AY26" s="571"/>
    </row>
  </sheetData>
  <mergeCells count="56">
    <mergeCell ref="B1:AW1"/>
    <mergeCell ref="AX1:AY1"/>
    <mergeCell ref="B2:AW2"/>
    <mergeCell ref="AX2:AY2"/>
    <mergeCell ref="B3:AW4"/>
    <mergeCell ref="AX3:AY3"/>
    <mergeCell ref="AX4:AY4"/>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W11:AH11"/>
    <mergeCell ref="B11:G11"/>
    <mergeCell ref="H11:I11"/>
    <mergeCell ref="J11:J12"/>
    <mergeCell ref="K11:K12"/>
    <mergeCell ref="L11:L12"/>
    <mergeCell ref="N11:N12"/>
    <mergeCell ref="O11:O12"/>
    <mergeCell ref="P11:T11"/>
    <mergeCell ref="U11:U12"/>
    <mergeCell ref="V11:V12"/>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E25:J25"/>
    <mergeCell ref="Q25:V25"/>
    <mergeCell ref="W25:AD25"/>
    <mergeCell ref="AE25:AP25"/>
    <mergeCell ref="AU25:AY25"/>
    <mergeCell ref="AQ24:AT26"/>
  </mergeCells>
  <pageMargins left="0.7" right="0.7" top="0.75" bottom="0.75" header="0.3" footer="0.3"/>
  <pageSetup paperSize="8" fitToHeight="0"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baseColWidth="10" defaultColWidth="19.54296875" defaultRowHeight="14" x14ac:dyDescent="0.35"/>
  <cols>
    <col min="1" max="1" width="19.54296875" style="108" customWidth="1"/>
    <col min="2" max="25" width="11" style="108" customWidth="1"/>
    <col min="26" max="27" width="12.26953125" style="108" customWidth="1"/>
    <col min="28" max="31" width="8.1796875" style="108" customWidth="1"/>
    <col min="32" max="32" width="9.453125" style="108" customWidth="1"/>
    <col min="33" max="33" width="8.1796875" style="108" customWidth="1"/>
    <col min="34" max="38" width="7.7265625" style="108" customWidth="1"/>
    <col min="39" max="39" width="11.26953125" style="108" customWidth="1"/>
    <col min="40" max="40" width="2.26953125" style="108" customWidth="1"/>
    <col min="41" max="41" width="19.54296875" style="108" customWidth="1"/>
    <col min="42" max="67" width="11.26953125" style="108" customWidth="1"/>
    <col min="68" max="79" width="8.7265625" style="108" customWidth="1"/>
    <col min="80" max="16384" width="19.54296875" style="108"/>
  </cols>
  <sheetData>
    <row r="1" spans="1:79" ht="16.5" customHeight="1" x14ac:dyDescent="0.35">
      <c r="A1" s="623" t="s">
        <v>0</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L1" s="623"/>
      <c r="AM1" s="623"/>
      <c r="AN1" s="623"/>
      <c r="AO1" s="623"/>
      <c r="AP1" s="623"/>
      <c r="AQ1" s="623"/>
      <c r="AR1" s="623"/>
      <c r="AS1" s="623"/>
      <c r="AT1" s="623"/>
      <c r="AU1" s="623"/>
      <c r="AV1" s="623"/>
      <c r="AW1" s="623"/>
      <c r="AX1" s="623"/>
      <c r="AY1" s="623"/>
      <c r="AZ1" s="623"/>
      <c r="BA1" s="623"/>
      <c r="BB1" s="623"/>
      <c r="BC1" s="623"/>
      <c r="BD1" s="623"/>
      <c r="BE1" s="623"/>
      <c r="BF1" s="623"/>
      <c r="BG1" s="623"/>
      <c r="BH1" s="623"/>
      <c r="BI1" s="623"/>
      <c r="BJ1" s="623"/>
      <c r="BK1" s="623"/>
      <c r="BL1" s="623"/>
      <c r="BM1" s="623"/>
      <c r="BN1" s="623"/>
      <c r="BO1" s="623"/>
      <c r="BP1" s="623"/>
      <c r="BQ1" s="623"/>
      <c r="BR1" s="623"/>
      <c r="BS1" s="623"/>
      <c r="BT1" s="623"/>
      <c r="BU1" s="623"/>
      <c r="BV1" s="623"/>
      <c r="BW1" s="623"/>
      <c r="BX1" s="623"/>
      <c r="BY1" s="624" t="s">
        <v>1</v>
      </c>
      <c r="BZ1" s="624"/>
      <c r="CA1" s="624"/>
    </row>
    <row r="2" spans="1:79" ht="16.5" customHeight="1" x14ac:dyDescent="0.35">
      <c r="A2" s="623" t="s">
        <v>2</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c r="AZ2" s="623"/>
      <c r="BA2" s="623"/>
      <c r="BB2" s="623"/>
      <c r="BC2" s="623"/>
      <c r="BD2" s="623"/>
      <c r="BE2" s="623"/>
      <c r="BF2" s="623"/>
      <c r="BG2" s="623"/>
      <c r="BH2" s="623"/>
      <c r="BI2" s="623"/>
      <c r="BJ2" s="623"/>
      <c r="BK2" s="623"/>
      <c r="BL2" s="623"/>
      <c r="BM2" s="623"/>
      <c r="BN2" s="623"/>
      <c r="BO2" s="623"/>
      <c r="BP2" s="623"/>
      <c r="BQ2" s="623"/>
      <c r="BR2" s="623"/>
      <c r="BS2" s="623"/>
      <c r="BT2" s="623"/>
      <c r="BU2" s="623"/>
      <c r="BV2" s="623"/>
      <c r="BW2" s="623"/>
      <c r="BX2" s="623"/>
      <c r="BY2" s="624" t="s">
        <v>3</v>
      </c>
      <c r="BZ2" s="624"/>
      <c r="CA2" s="624"/>
    </row>
    <row r="3" spans="1:79" ht="26.25" customHeight="1" x14ac:dyDescent="0.35">
      <c r="A3" s="623" t="s">
        <v>248</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AQ3" s="623"/>
      <c r="AR3" s="623"/>
      <c r="AS3" s="623"/>
      <c r="AT3" s="623"/>
      <c r="AU3" s="623"/>
      <c r="AV3" s="623"/>
      <c r="AW3" s="623"/>
      <c r="AX3" s="623"/>
      <c r="AY3" s="623"/>
      <c r="AZ3" s="623"/>
      <c r="BA3" s="623"/>
      <c r="BB3" s="623"/>
      <c r="BC3" s="623"/>
      <c r="BD3" s="623"/>
      <c r="BE3" s="623"/>
      <c r="BF3" s="623"/>
      <c r="BG3" s="623"/>
      <c r="BH3" s="623"/>
      <c r="BI3" s="623"/>
      <c r="BJ3" s="623"/>
      <c r="BK3" s="623"/>
      <c r="BL3" s="623"/>
      <c r="BM3" s="623"/>
      <c r="BN3" s="623"/>
      <c r="BO3" s="623"/>
      <c r="BP3" s="623"/>
      <c r="BQ3" s="623"/>
      <c r="BR3" s="623"/>
      <c r="BS3" s="623"/>
      <c r="BT3" s="623"/>
      <c r="BU3" s="623"/>
      <c r="BV3" s="623"/>
      <c r="BW3" s="623"/>
      <c r="BX3" s="623"/>
      <c r="BY3" s="624" t="s">
        <v>5</v>
      </c>
      <c r="BZ3" s="624"/>
      <c r="CA3" s="624"/>
    </row>
    <row r="4" spans="1:79" ht="16.5" customHeight="1" x14ac:dyDescent="0.35">
      <c r="A4" s="623" t="s">
        <v>249</v>
      </c>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c r="AN4" s="623"/>
      <c r="AO4" s="623"/>
      <c r="AP4" s="623"/>
      <c r="AQ4" s="623"/>
      <c r="AR4" s="623"/>
      <c r="AS4" s="623"/>
      <c r="AT4" s="623"/>
      <c r="AU4" s="623"/>
      <c r="AV4" s="623"/>
      <c r="AW4" s="623"/>
      <c r="AX4" s="623"/>
      <c r="AY4" s="623"/>
      <c r="AZ4" s="623"/>
      <c r="BA4" s="623"/>
      <c r="BB4" s="623"/>
      <c r="BC4" s="623"/>
      <c r="BD4" s="623"/>
      <c r="BE4" s="623"/>
      <c r="BF4" s="623"/>
      <c r="BG4" s="623"/>
      <c r="BH4" s="623"/>
      <c r="BI4" s="623"/>
      <c r="BJ4" s="623"/>
      <c r="BK4" s="623"/>
      <c r="BL4" s="623"/>
      <c r="BM4" s="623"/>
      <c r="BN4" s="623"/>
      <c r="BO4" s="623"/>
      <c r="BP4" s="623"/>
      <c r="BQ4" s="623"/>
      <c r="BR4" s="623"/>
      <c r="BS4" s="623"/>
      <c r="BT4" s="623"/>
      <c r="BU4" s="623"/>
      <c r="BV4" s="623"/>
      <c r="BW4" s="623"/>
      <c r="BX4" s="623"/>
      <c r="BY4" s="620" t="s">
        <v>250</v>
      </c>
      <c r="BZ4" s="621"/>
      <c r="CA4" s="622"/>
    </row>
    <row r="5" spans="1:79" ht="26.25" customHeight="1" x14ac:dyDescent="0.35">
      <c r="A5" s="631" t="s">
        <v>251</v>
      </c>
      <c r="B5" s="631"/>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c r="AL5" s="631"/>
      <c r="AM5" s="631"/>
      <c r="AO5" s="631" t="s">
        <v>252</v>
      </c>
      <c r="AP5" s="631"/>
      <c r="AQ5" s="631"/>
      <c r="AR5" s="631"/>
      <c r="AS5" s="631"/>
      <c r="AT5" s="631"/>
      <c r="AU5" s="631"/>
      <c r="AV5" s="631"/>
      <c r="AW5" s="631"/>
      <c r="AX5" s="631"/>
      <c r="AY5" s="631"/>
      <c r="AZ5" s="631"/>
      <c r="BA5" s="631"/>
      <c r="BB5" s="631"/>
      <c r="BC5" s="631"/>
      <c r="BD5" s="631"/>
      <c r="BE5" s="631"/>
      <c r="BF5" s="631"/>
      <c r="BG5" s="631"/>
      <c r="BH5" s="631"/>
      <c r="BI5" s="631"/>
      <c r="BJ5" s="631"/>
      <c r="BK5" s="631"/>
      <c r="BL5" s="631"/>
      <c r="BM5" s="631"/>
      <c r="BN5" s="631"/>
      <c r="BO5" s="631"/>
      <c r="BP5" s="631"/>
      <c r="BQ5" s="631"/>
      <c r="BR5" s="631"/>
      <c r="BS5" s="631"/>
      <c r="BT5" s="631"/>
      <c r="BU5" s="631"/>
      <c r="BV5" s="631"/>
      <c r="BW5" s="631"/>
      <c r="BX5" s="631"/>
      <c r="BY5" s="632"/>
      <c r="BZ5" s="632"/>
      <c r="CA5" s="632"/>
    </row>
    <row r="6" spans="1:79" ht="28" x14ac:dyDescent="0.35">
      <c r="A6" s="149" t="s">
        <v>253</v>
      </c>
      <c r="B6" s="627"/>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27"/>
      <c r="BK6" s="627"/>
      <c r="BL6" s="627"/>
      <c r="BM6" s="627"/>
      <c r="BN6" s="627"/>
      <c r="BO6" s="627"/>
      <c r="BP6" s="627"/>
      <c r="BQ6" s="627"/>
      <c r="BR6" s="627"/>
      <c r="BS6" s="627"/>
      <c r="BT6" s="627"/>
      <c r="BU6" s="627"/>
      <c r="BV6" s="627"/>
      <c r="BW6" s="627"/>
      <c r="BX6" s="627"/>
      <c r="BY6" s="627"/>
      <c r="BZ6" s="627"/>
      <c r="CA6" s="627"/>
    </row>
    <row r="7" spans="1:79" ht="29.25" customHeight="1" x14ac:dyDescent="0.35">
      <c r="A7" s="150" t="s">
        <v>254</v>
      </c>
      <c r="B7" s="625"/>
      <c r="C7" s="628"/>
      <c r="D7" s="628"/>
      <c r="E7" s="628"/>
      <c r="F7" s="628"/>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8"/>
      <c r="AL7" s="628"/>
      <c r="AM7" s="628"/>
      <c r="AN7" s="628"/>
      <c r="AO7" s="628"/>
      <c r="AP7" s="628"/>
      <c r="AQ7" s="628"/>
      <c r="AR7" s="628"/>
      <c r="AS7" s="628"/>
      <c r="AT7" s="628"/>
      <c r="AU7" s="628"/>
      <c r="AV7" s="628"/>
      <c r="AW7" s="628"/>
      <c r="AX7" s="628"/>
      <c r="AY7" s="628"/>
      <c r="AZ7" s="628"/>
      <c r="BA7" s="628"/>
      <c r="BB7" s="628"/>
      <c r="BC7" s="628"/>
      <c r="BD7" s="628"/>
      <c r="BE7" s="628"/>
      <c r="BF7" s="628"/>
      <c r="BG7" s="628"/>
      <c r="BH7" s="628"/>
      <c r="BI7" s="628"/>
      <c r="BJ7" s="628"/>
      <c r="BK7" s="628"/>
      <c r="BL7" s="628"/>
      <c r="BM7" s="628"/>
      <c r="BN7" s="628"/>
      <c r="BO7" s="628"/>
      <c r="BP7" s="628"/>
      <c r="BQ7" s="628"/>
      <c r="BR7" s="628"/>
      <c r="BS7" s="628"/>
      <c r="BT7" s="628"/>
      <c r="BU7" s="628"/>
      <c r="BV7" s="628"/>
      <c r="BW7" s="628"/>
      <c r="BX7" s="628"/>
      <c r="BY7" s="628"/>
      <c r="BZ7" s="628"/>
      <c r="CA7" s="626"/>
    </row>
    <row r="8" spans="1:79" ht="6" customHeight="1" x14ac:dyDescent="0.35">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35">
      <c r="A9" s="629" t="s">
        <v>255</v>
      </c>
      <c r="B9" s="625" t="s">
        <v>29</v>
      </c>
      <c r="C9" s="626"/>
      <c r="D9" s="625" t="s">
        <v>30</v>
      </c>
      <c r="E9" s="626"/>
      <c r="F9" s="625" t="s">
        <v>31</v>
      </c>
      <c r="G9" s="626"/>
      <c r="H9" s="625" t="s">
        <v>32</v>
      </c>
      <c r="I9" s="626"/>
      <c r="J9" s="625" t="s">
        <v>33</v>
      </c>
      <c r="K9" s="626"/>
      <c r="L9" s="625" t="s">
        <v>34</v>
      </c>
      <c r="M9" s="626"/>
      <c r="N9" s="625" t="s">
        <v>35</v>
      </c>
      <c r="O9" s="626"/>
      <c r="P9" s="625" t="s">
        <v>36</v>
      </c>
      <c r="Q9" s="626"/>
      <c r="R9" s="625" t="s">
        <v>37</v>
      </c>
      <c r="S9" s="626"/>
      <c r="T9" s="625" t="s">
        <v>38</v>
      </c>
      <c r="U9" s="626"/>
      <c r="V9" s="625" t="s">
        <v>39</v>
      </c>
      <c r="W9" s="626"/>
      <c r="X9" s="625" t="s">
        <v>40</v>
      </c>
      <c r="Y9" s="626"/>
      <c r="Z9" s="625" t="s">
        <v>256</v>
      </c>
      <c r="AA9" s="626"/>
      <c r="AB9" s="625" t="s">
        <v>257</v>
      </c>
      <c r="AC9" s="628"/>
      <c r="AD9" s="628"/>
      <c r="AE9" s="628"/>
      <c r="AF9" s="628"/>
      <c r="AG9" s="626"/>
      <c r="AH9" s="625" t="s">
        <v>258</v>
      </c>
      <c r="AI9" s="628"/>
      <c r="AJ9" s="628"/>
      <c r="AK9" s="628"/>
      <c r="AL9" s="628"/>
      <c r="AM9" s="626"/>
      <c r="AO9" s="629" t="s">
        <v>255</v>
      </c>
      <c r="AP9" s="625" t="s">
        <v>29</v>
      </c>
      <c r="AQ9" s="626"/>
      <c r="AR9" s="625" t="s">
        <v>30</v>
      </c>
      <c r="AS9" s="626"/>
      <c r="AT9" s="625" t="s">
        <v>31</v>
      </c>
      <c r="AU9" s="626"/>
      <c r="AV9" s="625" t="s">
        <v>32</v>
      </c>
      <c r="AW9" s="626"/>
      <c r="AX9" s="625" t="s">
        <v>33</v>
      </c>
      <c r="AY9" s="626"/>
      <c r="AZ9" s="625" t="s">
        <v>34</v>
      </c>
      <c r="BA9" s="626"/>
      <c r="BB9" s="625" t="s">
        <v>35</v>
      </c>
      <c r="BC9" s="626"/>
      <c r="BD9" s="625" t="s">
        <v>36</v>
      </c>
      <c r="BE9" s="626"/>
      <c r="BF9" s="625" t="s">
        <v>37</v>
      </c>
      <c r="BG9" s="626"/>
      <c r="BH9" s="625" t="s">
        <v>38</v>
      </c>
      <c r="BI9" s="626"/>
      <c r="BJ9" s="625" t="s">
        <v>39</v>
      </c>
      <c r="BK9" s="626"/>
      <c r="BL9" s="625" t="s">
        <v>40</v>
      </c>
      <c r="BM9" s="626"/>
      <c r="BN9" s="625" t="s">
        <v>256</v>
      </c>
      <c r="BO9" s="626"/>
      <c r="BP9" s="625" t="s">
        <v>257</v>
      </c>
      <c r="BQ9" s="628"/>
      <c r="BR9" s="628"/>
      <c r="BS9" s="628"/>
      <c r="BT9" s="628"/>
      <c r="BU9" s="626"/>
      <c r="BV9" s="625" t="s">
        <v>258</v>
      </c>
      <c r="BW9" s="628"/>
      <c r="BX9" s="628"/>
      <c r="BY9" s="628"/>
      <c r="BZ9" s="628"/>
      <c r="CA9" s="626"/>
    </row>
    <row r="10" spans="1:79" ht="36" customHeight="1" x14ac:dyDescent="0.35">
      <c r="A10" s="630"/>
      <c r="B10" s="111" t="s">
        <v>259</v>
      </c>
      <c r="C10" s="111" t="s">
        <v>260</v>
      </c>
      <c r="D10" s="111" t="s">
        <v>259</v>
      </c>
      <c r="E10" s="111" t="s">
        <v>260</v>
      </c>
      <c r="F10" s="111" t="s">
        <v>259</v>
      </c>
      <c r="G10" s="111" t="s">
        <v>260</v>
      </c>
      <c r="H10" s="111" t="s">
        <v>259</v>
      </c>
      <c r="I10" s="111" t="s">
        <v>260</v>
      </c>
      <c r="J10" s="111" t="s">
        <v>259</v>
      </c>
      <c r="K10" s="111" t="s">
        <v>260</v>
      </c>
      <c r="L10" s="111" t="s">
        <v>259</v>
      </c>
      <c r="M10" s="111" t="s">
        <v>260</v>
      </c>
      <c r="N10" s="111" t="s">
        <v>259</v>
      </c>
      <c r="O10" s="111" t="s">
        <v>260</v>
      </c>
      <c r="P10" s="111" t="s">
        <v>259</v>
      </c>
      <c r="Q10" s="111" t="s">
        <v>260</v>
      </c>
      <c r="R10" s="111" t="s">
        <v>259</v>
      </c>
      <c r="S10" s="111" t="s">
        <v>260</v>
      </c>
      <c r="T10" s="111" t="s">
        <v>259</v>
      </c>
      <c r="U10" s="111" t="s">
        <v>260</v>
      </c>
      <c r="V10" s="111" t="s">
        <v>259</v>
      </c>
      <c r="W10" s="111" t="s">
        <v>260</v>
      </c>
      <c r="X10" s="111" t="s">
        <v>259</v>
      </c>
      <c r="Y10" s="111" t="s">
        <v>260</v>
      </c>
      <c r="Z10" s="111" t="s">
        <v>259</v>
      </c>
      <c r="AA10" s="111" t="s">
        <v>260</v>
      </c>
      <c r="AB10" s="183" t="s">
        <v>261</v>
      </c>
      <c r="AC10" s="183" t="s">
        <v>262</v>
      </c>
      <c r="AD10" s="183" t="s">
        <v>263</v>
      </c>
      <c r="AE10" s="183" t="s">
        <v>264</v>
      </c>
      <c r="AF10" s="184" t="s">
        <v>265</v>
      </c>
      <c r="AG10" s="183" t="s">
        <v>266</v>
      </c>
      <c r="AH10" s="111" t="s">
        <v>267</v>
      </c>
      <c r="AI10" s="142" t="s">
        <v>268</v>
      </c>
      <c r="AJ10" s="111" t="s">
        <v>269</v>
      </c>
      <c r="AK10" s="111" t="s">
        <v>270</v>
      </c>
      <c r="AL10" s="111" t="s">
        <v>271</v>
      </c>
      <c r="AM10" s="111" t="s">
        <v>272</v>
      </c>
      <c r="AO10" s="630"/>
      <c r="AP10" s="111" t="s">
        <v>259</v>
      </c>
      <c r="AQ10" s="111" t="s">
        <v>260</v>
      </c>
      <c r="AR10" s="111" t="s">
        <v>259</v>
      </c>
      <c r="AS10" s="111" t="s">
        <v>260</v>
      </c>
      <c r="AT10" s="111" t="s">
        <v>259</v>
      </c>
      <c r="AU10" s="111" t="s">
        <v>260</v>
      </c>
      <c r="AV10" s="111" t="s">
        <v>259</v>
      </c>
      <c r="AW10" s="111" t="s">
        <v>260</v>
      </c>
      <c r="AX10" s="111" t="s">
        <v>259</v>
      </c>
      <c r="AY10" s="111" t="s">
        <v>260</v>
      </c>
      <c r="AZ10" s="111" t="s">
        <v>259</v>
      </c>
      <c r="BA10" s="111" t="s">
        <v>260</v>
      </c>
      <c r="BB10" s="111" t="s">
        <v>259</v>
      </c>
      <c r="BC10" s="111" t="s">
        <v>260</v>
      </c>
      <c r="BD10" s="111" t="s">
        <v>259</v>
      </c>
      <c r="BE10" s="111" t="s">
        <v>260</v>
      </c>
      <c r="BF10" s="111" t="s">
        <v>259</v>
      </c>
      <c r="BG10" s="111" t="s">
        <v>260</v>
      </c>
      <c r="BH10" s="111" t="s">
        <v>259</v>
      </c>
      <c r="BI10" s="111" t="s">
        <v>260</v>
      </c>
      <c r="BJ10" s="111" t="s">
        <v>259</v>
      </c>
      <c r="BK10" s="111" t="s">
        <v>260</v>
      </c>
      <c r="BL10" s="111" t="s">
        <v>259</v>
      </c>
      <c r="BM10" s="111" t="s">
        <v>260</v>
      </c>
      <c r="BN10" s="111" t="s">
        <v>259</v>
      </c>
      <c r="BO10" s="111" t="s">
        <v>260</v>
      </c>
      <c r="BP10" s="183" t="s">
        <v>261</v>
      </c>
      <c r="BQ10" s="183" t="s">
        <v>262</v>
      </c>
      <c r="BR10" s="183" t="s">
        <v>263</v>
      </c>
      <c r="BS10" s="183" t="s">
        <v>264</v>
      </c>
      <c r="BT10" s="184" t="s">
        <v>265</v>
      </c>
      <c r="BU10" s="183" t="s">
        <v>266</v>
      </c>
      <c r="BV10" s="181" t="s">
        <v>267</v>
      </c>
      <c r="BW10" s="182" t="s">
        <v>268</v>
      </c>
      <c r="BX10" s="181" t="s">
        <v>269</v>
      </c>
      <c r="BY10" s="181" t="s">
        <v>270</v>
      </c>
      <c r="BZ10" s="181" t="s">
        <v>271</v>
      </c>
      <c r="CA10" s="181" t="s">
        <v>272</v>
      </c>
    </row>
    <row r="11" spans="1:79" x14ac:dyDescent="0.35">
      <c r="A11" s="143" t="s">
        <v>273</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273</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35">
      <c r="A12" s="143" t="s">
        <v>274</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274</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35">
      <c r="A13" s="143" t="s">
        <v>275</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275</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35">
      <c r="A14" s="143" t="s">
        <v>276</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276</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35">
      <c r="A15" s="143" t="s">
        <v>277</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277</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35">
      <c r="A16" s="143" t="s">
        <v>278</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278</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35">
      <c r="A17" s="143" t="s">
        <v>279</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279</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35">
      <c r="A18" s="143" t="s">
        <v>280</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280</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35">
      <c r="A19" s="143" t="s">
        <v>281</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281</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35">
      <c r="A20" s="143" t="s">
        <v>282</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282</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35">
      <c r="A21" s="143" t="s">
        <v>283</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283</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35">
      <c r="A22" s="143" t="s">
        <v>284</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284</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35">
      <c r="A23" s="143" t="s">
        <v>285</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285</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35">
      <c r="A24" s="143" t="s">
        <v>286</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286</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35">
      <c r="A25" s="143" t="s">
        <v>287</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287</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35">
      <c r="A26" s="143" t="s">
        <v>288</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288</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35">
      <c r="A27" s="143" t="s">
        <v>289</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289</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35">
      <c r="A28" s="143" t="s">
        <v>290</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290</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35">
      <c r="A29" s="143" t="s">
        <v>291</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291</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35">
      <c r="A30" s="143" t="s">
        <v>292</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292</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35">
      <c r="A31" s="143" t="s">
        <v>293</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293</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35">
      <c r="A32" s="148" t="s">
        <v>294</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294</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8" x14ac:dyDescent="0.35">
      <c r="A34" s="149" t="s">
        <v>253</v>
      </c>
      <c r="B34" s="627"/>
      <c r="C34" s="627"/>
      <c r="D34" s="627"/>
      <c r="E34" s="627"/>
      <c r="F34" s="627"/>
      <c r="G34" s="627"/>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27"/>
      <c r="AK34" s="627"/>
      <c r="AL34" s="627"/>
      <c r="AM34" s="627"/>
      <c r="AN34" s="627"/>
      <c r="AO34" s="627"/>
      <c r="AP34" s="627"/>
      <c r="AQ34" s="627"/>
      <c r="AR34" s="627"/>
      <c r="AS34" s="627"/>
      <c r="AT34" s="627"/>
      <c r="AU34" s="627"/>
      <c r="AV34" s="627"/>
      <c r="AW34" s="627"/>
      <c r="AX34" s="627"/>
      <c r="AY34" s="627"/>
      <c r="AZ34" s="627"/>
      <c r="BA34" s="627"/>
      <c r="BB34" s="627"/>
      <c r="BC34" s="627"/>
      <c r="BD34" s="627"/>
      <c r="BE34" s="627"/>
      <c r="BF34" s="627"/>
      <c r="BG34" s="627"/>
      <c r="BH34" s="627"/>
      <c r="BI34" s="627"/>
      <c r="BJ34" s="627"/>
      <c r="BK34" s="627"/>
      <c r="BL34" s="627"/>
      <c r="BM34" s="627"/>
      <c r="BN34" s="627"/>
      <c r="BO34" s="627"/>
      <c r="BP34" s="627"/>
      <c r="BQ34" s="627"/>
      <c r="BR34" s="627"/>
      <c r="BS34" s="627"/>
      <c r="BT34" s="627"/>
      <c r="BU34" s="627"/>
      <c r="BV34" s="627"/>
      <c r="BW34" s="627"/>
      <c r="BX34" s="627"/>
      <c r="BY34" s="627"/>
      <c r="BZ34" s="627"/>
      <c r="CA34" s="627"/>
    </row>
    <row r="35" spans="1:79" ht="29.25" customHeight="1" x14ac:dyDescent="0.35">
      <c r="A35" s="150" t="s">
        <v>254</v>
      </c>
      <c r="B35" s="625"/>
      <c r="C35" s="628"/>
      <c r="D35" s="628"/>
      <c r="E35" s="628"/>
      <c r="F35" s="628"/>
      <c r="G35" s="628"/>
      <c r="H35" s="628"/>
      <c r="I35" s="628"/>
      <c r="J35" s="628"/>
      <c r="K35" s="628"/>
      <c r="L35" s="628"/>
      <c r="M35" s="628"/>
      <c r="N35" s="628"/>
      <c r="O35" s="628"/>
      <c r="P35" s="628"/>
      <c r="Q35" s="628"/>
      <c r="R35" s="628"/>
      <c r="S35" s="628"/>
      <c r="T35" s="628"/>
      <c r="U35" s="628"/>
      <c r="V35" s="628"/>
      <c r="W35" s="628"/>
      <c r="X35" s="628"/>
      <c r="Y35" s="628"/>
      <c r="Z35" s="628"/>
      <c r="AA35" s="628"/>
      <c r="AB35" s="628"/>
      <c r="AC35" s="628"/>
      <c r="AD35" s="628"/>
      <c r="AE35" s="628"/>
      <c r="AF35" s="628"/>
      <c r="AG35" s="628"/>
      <c r="AH35" s="628"/>
      <c r="AI35" s="628"/>
      <c r="AJ35" s="628"/>
      <c r="AK35" s="628"/>
      <c r="AL35" s="628"/>
      <c r="AM35" s="628"/>
      <c r="AN35" s="628"/>
      <c r="AO35" s="628"/>
      <c r="AP35" s="628"/>
      <c r="AQ35" s="628"/>
      <c r="AR35" s="628"/>
      <c r="AS35" s="628"/>
      <c r="AT35" s="628"/>
      <c r="AU35" s="628"/>
      <c r="AV35" s="628"/>
      <c r="AW35" s="628"/>
      <c r="AX35" s="628"/>
      <c r="AY35" s="628"/>
      <c r="AZ35" s="628"/>
      <c r="BA35" s="628"/>
      <c r="BB35" s="628"/>
      <c r="BC35" s="628"/>
      <c r="BD35" s="628"/>
      <c r="BE35" s="628"/>
      <c r="BF35" s="628"/>
      <c r="BG35" s="628"/>
      <c r="BH35" s="628"/>
      <c r="BI35" s="628"/>
      <c r="BJ35" s="628"/>
      <c r="BK35" s="628"/>
      <c r="BL35" s="628"/>
      <c r="BM35" s="628"/>
      <c r="BN35" s="628"/>
      <c r="BO35" s="628"/>
      <c r="BP35" s="628"/>
      <c r="BQ35" s="628"/>
      <c r="BR35" s="628"/>
      <c r="BS35" s="628"/>
      <c r="BT35" s="628"/>
      <c r="BU35" s="628"/>
      <c r="BV35" s="628"/>
      <c r="BW35" s="628"/>
      <c r="BX35" s="628"/>
      <c r="BY35" s="628"/>
      <c r="BZ35" s="628"/>
      <c r="CA35" s="626"/>
    </row>
    <row r="36" spans="1:79" ht="6" customHeight="1" x14ac:dyDescent="0.35">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35">
      <c r="A37" s="629" t="s">
        <v>255</v>
      </c>
      <c r="B37" s="625" t="s">
        <v>29</v>
      </c>
      <c r="C37" s="626"/>
      <c r="D37" s="625" t="s">
        <v>30</v>
      </c>
      <c r="E37" s="626"/>
      <c r="F37" s="625" t="s">
        <v>31</v>
      </c>
      <c r="G37" s="626"/>
      <c r="H37" s="625" t="s">
        <v>32</v>
      </c>
      <c r="I37" s="626"/>
      <c r="J37" s="625" t="s">
        <v>33</v>
      </c>
      <c r="K37" s="626"/>
      <c r="L37" s="625" t="s">
        <v>34</v>
      </c>
      <c r="M37" s="626"/>
      <c r="N37" s="625" t="s">
        <v>35</v>
      </c>
      <c r="O37" s="626"/>
      <c r="P37" s="625" t="s">
        <v>36</v>
      </c>
      <c r="Q37" s="626"/>
      <c r="R37" s="625" t="s">
        <v>37</v>
      </c>
      <c r="S37" s="626"/>
      <c r="T37" s="625" t="s">
        <v>38</v>
      </c>
      <c r="U37" s="626"/>
      <c r="V37" s="625" t="s">
        <v>39</v>
      </c>
      <c r="W37" s="626"/>
      <c r="X37" s="625" t="s">
        <v>40</v>
      </c>
      <c r="Y37" s="626"/>
      <c r="Z37" s="625" t="s">
        <v>256</v>
      </c>
      <c r="AA37" s="626"/>
      <c r="AB37" s="625" t="s">
        <v>257</v>
      </c>
      <c r="AC37" s="628"/>
      <c r="AD37" s="628"/>
      <c r="AE37" s="628"/>
      <c r="AF37" s="628"/>
      <c r="AG37" s="626"/>
      <c r="AH37" s="625" t="s">
        <v>258</v>
      </c>
      <c r="AI37" s="628"/>
      <c r="AJ37" s="628"/>
      <c r="AK37" s="628"/>
      <c r="AL37" s="628"/>
      <c r="AM37" s="626"/>
      <c r="AO37" s="629" t="s">
        <v>255</v>
      </c>
      <c r="AP37" s="625" t="s">
        <v>29</v>
      </c>
      <c r="AQ37" s="626"/>
      <c r="AR37" s="625" t="s">
        <v>30</v>
      </c>
      <c r="AS37" s="626"/>
      <c r="AT37" s="625" t="s">
        <v>31</v>
      </c>
      <c r="AU37" s="626"/>
      <c r="AV37" s="625" t="s">
        <v>32</v>
      </c>
      <c r="AW37" s="626"/>
      <c r="AX37" s="625" t="s">
        <v>33</v>
      </c>
      <c r="AY37" s="626"/>
      <c r="AZ37" s="625" t="s">
        <v>34</v>
      </c>
      <c r="BA37" s="626"/>
      <c r="BB37" s="625" t="s">
        <v>35</v>
      </c>
      <c r="BC37" s="626"/>
      <c r="BD37" s="625" t="s">
        <v>36</v>
      </c>
      <c r="BE37" s="626"/>
      <c r="BF37" s="625" t="s">
        <v>37</v>
      </c>
      <c r="BG37" s="626"/>
      <c r="BH37" s="625" t="s">
        <v>38</v>
      </c>
      <c r="BI37" s="626"/>
      <c r="BJ37" s="625" t="s">
        <v>39</v>
      </c>
      <c r="BK37" s="626"/>
      <c r="BL37" s="625" t="s">
        <v>40</v>
      </c>
      <c r="BM37" s="626"/>
      <c r="BN37" s="625" t="s">
        <v>256</v>
      </c>
      <c r="BO37" s="626"/>
      <c r="BP37" s="625" t="s">
        <v>257</v>
      </c>
      <c r="BQ37" s="628"/>
      <c r="BR37" s="628"/>
      <c r="BS37" s="628"/>
      <c r="BT37" s="628"/>
      <c r="BU37" s="626"/>
      <c r="BV37" s="625" t="s">
        <v>258</v>
      </c>
      <c r="BW37" s="628"/>
      <c r="BX37" s="628"/>
      <c r="BY37" s="628"/>
      <c r="BZ37" s="628"/>
      <c r="CA37" s="626"/>
    </row>
    <row r="38" spans="1:79" ht="52.5" customHeight="1" x14ac:dyDescent="0.35">
      <c r="A38" s="630"/>
      <c r="B38" s="111" t="s">
        <v>259</v>
      </c>
      <c r="C38" s="111" t="s">
        <v>260</v>
      </c>
      <c r="D38" s="111" t="s">
        <v>259</v>
      </c>
      <c r="E38" s="111" t="s">
        <v>260</v>
      </c>
      <c r="F38" s="111" t="s">
        <v>259</v>
      </c>
      <c r="G38" s="111" t="s">
        <v>260</v>
      </c>
      <c r="H38" s="111" t="s">
        <v>259</v>
      </c>
      <c r="I38" s="111" t="s">
        <v>260</v>
      </c>
      <c r="J38" s="111" t="s">
        <v>259</v>
      </c>
      <c r="K38" s="111" t="s">
        <v>260</v>
      </c>
      <c r="L38" s="111" t="s">
        <v>259</v>
      </c>
      <c r="M38" s="111" t="s">
        <v>260</v>
      </c>
      <c r="N38" s="111" t="s">
        <v>259</v>
      </c>
      <c r="O38" s="111" t="s">
        <v>260</v>
      </c>
      <c r="P38" s="111" t="s">
        <v>259</v>
      </c>
      <c r="Q38" s="111" t="s">
        <v>260</v>
      </c>
      <c r="R38" s="111" t="s">
        <v>259</v>
      </c>
      <c r="S38" s="111" t="s">
        <v>260</v>
      </c>
      <c r="T38" s="111" t="s">
        <v>259</v>
      </c>
      <c r="U38" s="111" t="s">
        <v>260</v>
      </c>
      <c r="V38" s="111" t="s">
        <v>259</v>
      </c>
      <c r="W38" s="111" t="s">
        <v>260</v>
      </c>
      <c r="X38" s="111" t="s">
        <v>259</v>
      </c>
      <c r="Y38" s="111" t="s">
        <v>260</v>
      </c>
      <c r="Z38" s="111" t="s">
        <v>259</v>
      </c>
      <c r="AA38" s="111" t="s">
        <v>260</v>
      </c>
      <c r="AB38" s="183" t="s">
        <v>261</v>
      </c>
      <c r="AC38" s="183" t="s">
        <v>262</v>
      </c>
      <c r="AD38" s="183" t="s">
        <v>263</v>
      </c>
      <c r="AE38" s="183" t="s">
        <v>264</v>
      </c>
      <c r="AF38" s="184" t="s">
        <v>265</v>
      </c>
      <c r="AG38" s="183" t="s">
        <v>266</v>
      </c>
      <c r="AH38" s="111" t="s">
        <v>267</v>
      </c>
      <c r="AI38" s="142" t="s">
        <v>268</v>
      </c>
      <c r="AJ38" s="111" t="s">
        <v>269</v>
      </c>
      <c r="AK38" s="111" t="s">
        <v>270</v>
      </c>
      <c r="AL38" s="111" t="s">
        <v>271</v>
      </c>
      <c r="AM38" s="111" t="s">
        <v>272</v>
      </c>
      <c r="AO38" s="630"/>
      <c r="AP38" s="111" t="s">
        <v>259</v>
      </c>
      <c r="AQ38" s="111" t="s">
        <v>260</v>
      </c>
      <c r="AR38" s="111" t="s">
        <v>259</v>
      </c>
      <c r="AS38" s="111" t="s">
        <v>260</v>
      </c>
      <c r="AT38" s="111" t="s">
        <v>259</v>
      </c>
      <c r="AU38" s="111" t="s">
        <v>260</v>
      </c>
      <c r="AV38" s="111" t="s">
        <v>259</v>
      </c>
      <c r="AW38" s="111" t="s">
        <v>260</v>
      </c>
      <c r="AX38" s="111" t="s">
        <v>259</v>
      </c>
      <c r="AY38" s="111" t="s">
        <v>260</v>
      </c>
      <c r="AZ38" s="111" t="s">
        <v>259</v>
      </c>
      <c r="BA38" s="111" t="s">
        <v>260</v>
      </c>
      <c r="BB38" s="111" t="s">
        <v>259</v>
      </c>
      <c r="BC38" s="111" t="s">
        <v>260</v>
      </c>
      <c r="BD38" s="111" t="s">
        <v>259</v>
      </c>
      <c r="BE38" s="111" t="s">
        <v>260</v>
      </c>
      <c r="BF38" s="111" t="s">
        <v>259</v>
      </c>
      <c r="BG38" s="111" t="s">
        <v>260</v>
      </c>
      <c r="BH38" s="111" t="s">
        <v>259</v>
      </c>
      <c r="BI38" s="111" t="s">
        <v>260</v>
      </c>
      <c r="BJ38" s="111" t="s">
        <v>259</v>
      </c>
      <c r="BK38" s="111" t="s">
        <v>260</v>
      </c>
      <c r="BL38" s="111" t="s">
        <v>259</v>
      </c>
      <c r="BM38" s="111" t="s">
        <v>260</v>
      </c>
      <c r="BN38" s="111" t="s">
        <v>259</v>
      </c>
      <c r="BO38" s="111" t="s">
        <v>260</v>
      </c>
      <c r="BP38" s="183" t="s">
        <v>261</v>
      </c>
      <c r="BQ38" s="183" t="s">
        <v>262</v>
      </c>
      <c r="BR38" s="183" t="s">
        <v>263</v>
      </c>
      <c r="BS38" s="183" t="s">
        <v>264</v>
      </c>
      <c r="BT38" s="184" t="s">
        <v>265</v>
      </c>
      <c r="BU38" s="183" t="s">
        <v>266</v>
      </c>
      <c r="BV38" s="111" t="s">
        <v>267</v>
      </c>
      <c r="BW38" s="142" t="s">
        <v>268</v>
      </c>
      <c r="BX38" s="111" t="s">
        <v>269</v>
      </c>
      <c r="BY38" s="111" t="s">
        <v>270</v>
      </c>
      <c r="BZ38" s="111" t="s">
        <v>271</v>
      </c>
      <c r="CA38" s="111" t="s">
        <v>272</v>
      </c>
    </row>
    <row r="39" spans="1:79" x14ac:dyDescent="0.35">
      <c r="A39" s="143" t="s">
        <v>273</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273</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35">
      <c r="A40" s="143" t="s">
        <v>274</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274</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35">
      <c r="A41" s="143" t="s">
        <v>275</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275</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35">
      <c r="A42" s="143" t="s">
        <v>276</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276</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35">
      <c r="A43" s="143" t="s">
        <v>277</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277</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35">
      <c r="A44" s="143" t="s">
        <v>278</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278</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35">
      <c r="A45" s="143" t="s">
        <v>279</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279</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35">
      <c r="A46" s="143" t="s">
        <v>280</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280</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35">
      <c r="A47" s="143" t="s">
        <v>281</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281</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35">
      <c r="A48" s="143" t="s">
        <v>282</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282</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35">
      <c r="A49" s="143" t="s">
        <v>283</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283</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35">
      <c r="A50" s="143" t="s">
        <v>284</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284</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35">
      <c r="A51" s="143" t="s">
        <v>285</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285</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35">
      <c r="A52" s="143" t="s">
        <v>286</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286</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35">
      <c r="A53" s="143" t="s">
        <v>287</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287</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35">
      <c r="A54" s="143" t="s">
        <v>288</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288</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35">
      <c r="A55" s="143" t="s">
        <v>289</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289</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35">
      <c r="A56" s="143" t="s">
        <v>290</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290</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35">
      <c r="A57" s="143" t="s">
        <v>291</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291</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35">
      <c r="A58" s="143" t="s">
        <v>292</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292</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35">
      <c r="A59" s="143" t="s">
        <v>293</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293</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35">
      <c r="A60" s="148" t="s">
        <v>294</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294</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 ref="BB37:BC37"/>
    <mergeCell ref="BD37:BE37"/>
    <mergeCell ref="BF37:BG37"/>
    <mergeCell ref="BH37:BI37"/>
    <mergeCell ref="BJ37:BK37"/>
    <mergeCell ref="AP37:AQ37"/>
    <mergeCell ref="AR37:AS37"/>
    <mergeCell ref="AT37:AU37"/>
    <mergeCell ref="AV37:AW37"/>
    <mergeCell ref="AX37:AY37"/>
    <mergeCell ref="AH37:AM37"/>
    <mergeCell ref="A37:A38"/>
    <mergeCell ref="B37:C37"/>
    <mergeCell ref="D37:E37"/>
    <mergeCell ref="F37:G37"/>
    <mergeCell ref="H37:I37"/>
    <mergeCell ref="AB37:AG37"/>
    <mergeCell ref="R37:S37"/>
    <mergeCell ref="T37:U37"/>
    <mergeCell ref="V37:W37"/>
    <mergeCell ref="X37:Y37"/>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9:A10"/>
    <mergeCell ref="B9:C9"/>
    <mergeCell ref="D9:E9"/>
    <mergeCell ref="F9:G9"/>
    <mergeCell ref="H9:I9"/>
    <mergeCell ref="J9:K9"/>
    <mergeCell ref="L9:M9"/>
    <mergeCell ref="B6:CA6"/>
    <mergeCell ref="Z9:AA9"/>
    <mergeCell ref="B34:CA34"/>
    <mergeCell ref="R9:S9"/>
    <mergeCell ref="T9:U9"/>
    <mergeCell ref="V9:W9"/>
    <mergeCell ref="X9:Y9"/>
    <mergeCell ref="N9:O9"/>
    <mergeCell ref="P9:Q9"/>
    <mergeCell ref="B7:CA7"/>
    <mergeCell ref="BY4:CA4"/>
    <mergeCell ref="A4:BX4"/>
    <mergeCell ref="BY1:CA1"/>
    <mergeCell ref="BY2:CA2"/>
    <mergeCell ref="BY3:CA3"/>
    <mergeCell ref="A1:BX1"/>
    <mergeCell ref="A2:BX2"/>
    <mergeCell ref="A3:BX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zoomScale="90" zoomScaleNormal="90" workbookViewId="0">
      <selection activeCell="E15" sqref="E15"/>
    </sheetView>
  </sheetViews>
  <sheetFormatPr baseColWidth="10" defaultColWidth="10.7265625" defaultRowHeight="14" x14ac:dyDescent="0.35"/>
  <cols>
    <col min="1" max="1" width="48.26953125" style="125" customWidth="1"/>
    <col min="2" max="2" width="73.453125" style="125" customWidth="1"/>
    <col min="3" max="3" width="10.7265625" style="125"/>
    <col min="4" max="4" width="31.1796875" style="125" customWidth="1"/>
    <col min="5" max="5" width="70.26953125" style="125" customWidth="1"/>
    <col min="6" max="6" width="17.26953125" style="125" customWidth="1"/>
    <col min="7" max="8" width="21.81640625" style="125" customWidth="1"/>
    <col min="9" max="9" width="19.26953125" style="125" customWidth="1"/>
    <col min="10" max="10" width="42" style="125" customWidth="1"/>
    <col min="11" max="16384" width="10.7265625" style="125"/>
  </cols>
  <sheetData>
    <row r="1" spans="1:2" ht="25.5" customHeight="1" x14ac:dyDescent="0.35">
      <c r="A1" s="635" t="s">
        <v>141</v>
      </c>
      <c r="B1" s="636"/>
    </row>
    <row r="2" spans="1:2" ht="25.5" customHeight="1" x14ac:dyDescent="0.35">
      <c r="A2" s="637" t="s">
        <v>295</v>
      </c>
      <c r="B2" s="638"/>
    </row>
    <row r="3" spans="1:2" x14ac:dyDescent="0.35">
      <c r="A3" s="126" t="s">
        <v>296</v>
      </c>
      <c r="B3" s="126" t="s">
        <v>297</v>
      </c>
    </row>
    <row r="4" spans="1:2" x14ac:dyDescent="0.35">
      <c r="A4" s="127" t="s">
        <v>8</v>
      </c>
      <c r="B4" s="135" t="s">
        <v>298</v>
      </c>
    </row>
    <row r="5" spans="1:2" ht="98" x14ac:dyDescent="0.35">
      <c r="A5" s="127" t="s">
        <v>9</v>
      </c>
      <c r="B5" s="134" t="s">
        <v>299</v>
      </c>
    </row>
    <row r="6" spans="1:2" x14ac:dyDescent="0.35">
      <c r="A6" s="127" t="s">
        <v>14</v>
      </c>
      <c r="B6" s="639" t="s">
        <v>300</v>
      </c>
    </row>
    <row r="7" spans="1:2" x14ac:dyDescent="0.35">
      <c r="A7" s="127" t="s">
        <v>16</v>
      </c>
      <c r="B7" s="640"/>
    </row>
    <row r="8" spans="1:2" x14ac:dyDescent="0.35">
      <c r="A8" s="127" t="s">
        <v>18</v>
      </c>
      <c r="B8" s="640"/>
    </row>
    <row r="9" spans="1:2" x14ac:dyDescent="0.35">
      <c r="A9" s="127" t="s">
        <v>301</v>
      </c>
      <c r="B9" s="641"/>
    </row>
    <row r="10" spans="1:2" ht="28" x14ac:dyDescent="0.35">
      <c r="A10" s="127" t="s">
        <v>7</v>
      </c>
      <c r="B10" s="128" t="s">
        <v>302</v>
      </c>
    </row>
    <row r="11" spans="1:2" ht="28" x14ac:dyDescent="0.35">
      <c r="A11" s="127" t="s">
        <v>26</v>
      </c>
      <c r="B11" s="128" t="s">
        <v>303</v>
      </c>
    </row>
    <row r="12" spans="1:2" ht="56" x14ac:dyDescent="0.35">
      <c r="A12" s="127" t="s">
        <v>25</v>
      </c>
      <c r="B12" s="129" t="s">
        <v>304</v>
      </c>
    </row>
    <row r="13" spans="1:2" ht="28" x14ac:dyDescent="0.35">
      <c r="A13" s="127" t="s">
        <v>305</v>
      </c>
      <c r="B13" s="129" t="s">
        <v>306</v>
      </c>
    </row>
    <row r="14" spans="1:2" ht="28" x14ac:dyDescent="0.35">
      <c r="A14" s="127" t="s">
        <v>307</v>
      </c>
      <c r="B14" s="129" t="s">
        <v>308</v>
      </c>
    </row>
    <row r="15" spans="1:2" ht="72" customHeight="1" x14ac:dyDescent="0.35">
      <c r="A15" s="130" t="s">
        <v>309</v>
      </c>
      <c r="B15" s="131" t="s">
        <v>310</v>
      </c>
    </row>
    <row r="16" spans="1:2" ht="168" x14ac:dyDescent="0.35">
      <c r="A16" s="130" t="s">
        <v>311</v>
      </c>
      <c r="B16" s="132" t="s">
        <v>312</v>
      </c>
    </row>
    <row r="17" spans="1:2" ht="25.5" customHeight="1" x14ac:dyDescent="0.35">
      <c r="A17" s="637" t="s">
        <v>313</v>
      </c>
      <c r="B17" s="638"/>
    </row>
    <row r="18" spans="1:2" x14ac:dyDescent="0.35">
      <c r="A18" s="126" t="s">
        <v>296</v>
      </c>
      <c r="B18" s="126" t="s">
        <v>297</v>
      </c>
    </row>
    <row r="19" spans="1:2" x14ac:dyDescent="0.35">
      <c r="A19" s="127" t="s">
        <v>8</v>
      </c>
      <c r="B19" s="135" t="s">
        <v>298</v>
      </c>
    </row>
    <row r="20" spans="1:2" ht="98" x14ac:dyDescent="0.35">
      <c r="A20" s="127" t="s">
        <v>9</v>
      </c>
      <c r="B20" s="134" t="s">
        <v>299</v>
      </c>
    </row>
    <row r="21" spans="1:2" ht="28" x14ac:dyDescent="0.35">
      <c r="A21" s="127" t="s">
        <v>314</v>
      </c>
      <c r="B21" s="129" t="s">
        <v>315</v>
      </c>
    </row>
    <row r="22" spans="1:2" ht="42" x14ac:dyDescent="0.35">
      <c r="A22" s="127" t="s">
        <v>316</v>
      </c>
      <c r="B22" s="129" t="s">
        <v>317</v>
      </c>
    </row>
    <row r="23" spans="1:2" ht="56" x14ac:dyDescent="0.35">
      <c r="A23" s="127" t="s">
        <v>318</v>
      </c>
      <c r="B23" s="129" t="s">
        <v>319</v>
      </c>
    </row>
    <row r="24" spans="1:2" ht="28" x14ac:dyDescent="0.35">
      <c r="A24" s="127" t="s">
        <v>320</v>
      </c>
      <c r="B24" s="129" t="s">
        <v>321</v>
      </c>
    </row>
    <row r="25" spans="1:2" ht="28" x14ac:dyDescent="0.35">
      <c r="A25" s="127" t="s">
        <v>322</v>
      </c>
      <c r="B25" s="129" t="s">
        <v>323</v>
      </c>
    </row>
    <row r="26" spans="1:2" ht="46.5" customHeight="1" x14ac:dyDescent="0.35">
      <c r="A26" s="127" t="s">
        <v>324</v>
      </c>
      <c r="B26" s="133" t="s">
        <v>325</v>
      </c>
    </row>
    <row r="27" spans="1:2" ht="56" x14ac:dyDescent="0.35">
      <c r="A27" s="127" t="s">
        <v>154</v>
      </c>
      <c r="B27" s="133" t="s">
        <v>326</v>
      </c>
    </row>
    <row r="28" spans="1:2" ht="42" x14ac:dyDescent="0.35">
      <c r="A28" s="127" t="s">
        <v>327</v>
      </c>
      <c r="B28" s="133" t="s">
        <v>328</v>
      </c>
    </row>
    <row r="29" spans="1:2" ht="42" x14ac:dyDescent="0.35">
      <c r="A29" s="127" t="s">
        <v>329</v>
      </c>
      <c r="B29" s="133" t="s">
        <v>330</v>
      </c>
    </row>
    <row r="30" spans="1:2" ht="42" x14ac:dyDescent="0.35">
      <c r="A30" s="127" t="s">
        <v>331</v>
      </c>
      <c r="B30" s="133" t="s">
        <v>332</v>
      </c>
    </row>
    <row r="31" spans="1:2" ht="144" customHeight="1" x14ac:dyDescent="0.35">
      <c r="A31" s="127" t="s">
        <v>333</v>
      </c>
      <c r="B31" s="133" t="s">
        <v>334</v>
      </c>
    </row>
    <row r="32" spans="1:2" ht="28" x14ac:dyDescent="0.35">
      <c r="A32" s="127" t="s">
        <v>335</v>
      </c>
      <c r="B32" s="133" t="s">
        <v>336</v>
      </c>
    </row>
    <row r="33" spans="1:2" ht="28" x14ac:dyDescent="0.35">
      <c r="A33" s="127" t="s">
        <v>337</v>
      </c>
      <c r="B33" s="133" t="s">
        <v>338</v>
      </c>
    </row>
    <row r="34" spans="1:2" ht="28" x14ac:dyDescent="0.35">
      <c r="A34" s="127" t="s">
        <v>339</v>
      </c>
      <c r="B34" s="133" t="s">
        <v>340</v>
      </c>
    </row>
    <row r="35" spans="1:2" ht="28" x14ac:dyDescent="0.35">
      <c r="A35" s="127" t="s">
        <v>341</v>
      </c>
      <c r="B35" s="133" t="s">
        <v>342</v>
      </c>
    </row>
    <row r="36" spans="1:2" ht="84" x14ac:dyDescent="0.35">
      <c r="A36" s="127" t="s">
        <v>144</v>
      </c>
      <c r="B36" s="133" t="s">
        <v>343</v>
      </c>
    </row>
    <row r="37" spans="1:2" ht="42" x14ac:dyDescent="0.35">
      <c r="A37" s="127" t="s">
        <v>344</v>
      </c>
      <c r="B37" s="133" t="s">
        <v>345</v>
      </c>
    </row>
    <row r="38" spans="1:2" ht="42" x14ac:dyDescent="0.35">
      <c r="A38" s="130" t="s">
        <v>146</v>
      </c>
      <c r="B38" s="133" t="s">
        <v>346</v>
      </c>
    </row>
    <row r="39" spans="1:2" ht="25.5" customHeight="1" x14ac:dyDescent="0.35">
      <c r="A39" s="637" t="s">
        <v>347</v>
      </c>
      <c r="B39" s="638"/>
    </row>
    <row r="40" spans="1:2" x14ac:dyDescent="0.35">
      <c r="A40" s="635" t="s">
        <v>348</v>
      </c>
      <c r="B40" s="636"/>
    </row>
    <row r="41" spans="1:2" ht="72" customHeight="1" x14ac:dyDescent="0.35">
      <c r="A41" s="633" t="s">
        <v>349</v>
      </c>
      <c r="B41" s="634"/>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baseColWidth="10" defaultColWidth="11.453125" defaultRowHeight="14" x14ac:dyDescent="0.35"/>
  <cols>
    <col min="1" max="1" width="44.1796875" style="108" customWidth="1"/>
    <col min="2" max="2" width="61.7265625" style="108" customWidth="1"/>
    <col min="3" max="3" width="61.1796875" style="108" customWidth="1"/>
    <col min="4" max="4" width="81" style="108" customWidth="1"/>
    <col min="5" max="5" width="32.7265625" style="125" customWidth="1"/>
    <col min="6" max="6" width="19" style="108" customWidth="1"/>
    <col min="7" max="7" width="29.453125" style="108" customWidth="1"/>
    <col min="8" max="8" width="36.26953125" style="108" customWidth="1"/>
    <col min="9" max="9" width="40" style="108" customWidth="1"/>
    <col min="10" max="16384" width="11.453125" style="108"/>
  </cols>
  <sheetData>
    <row r="1" spans="1:9" s="113" customFormat="1" x14ac:dyDescent="0.35">
      <c r="A1" s="112" t="s">
        <v>350</v>
      </c>
      <c r="B1" s="112" t="s">
        <v>351</v>
      </c>
      <c r="C1" s="112" t="s">
        <v>352</v>
      </c>
      <c r="D1" s="112" t="s">
        <v>353</v>
      </c>
      <c r="E1" s="112" t="s">
        <v>331</v>
      </c>
      <c r="F1" s="112" t="s">
        <v>354</v>
      </c>
      <c r="G1" s="112" t="s">
        <v>355</v>
      </c>
      <c r="H1" s="112" t="s">
        <v>257</v>
      </c>
      <c r="I1" s="112" t="s">
        <v>322</v>
      </c>
    </row>
    <row r="2" spans="1:9" s="113" customFormat="1" x14ac:dyDescent="0.35">
      <c r="A2" s="114" t="s">
        <v>356</v>
      </c>
      <c r="B2" s="109" t="s">
        <v>357</v>
      </c>
      <c r="C2" s="114" t="s">
        <v>358</v>
      </c>
      <c r="D2" s="115" t="s">
        <v>359</v>
      </c>
      <c r="E2" s="110" t="s">
        <v>360</v>
      </c>
      <c r="F2" s="116" t="s">
        <v>361</v>
      </c>
      <c r="G2" s="117" t="s">
        <v>362</v>
      </c>
      <c r="H2" s="117" t="s">
        <v>363</v>
      </c>
      <c r="I2" s="116" t="s">
        <v>364</v>
      </c>
    </row>
    <row r="3" spans="1:9" x14ac:dyDescent="0.35">
      <c r="A3" s="114" t="s">
        <v>365</v>
      </c>
      <c r="B3" s="109" t="s">
        <v>366</v>
      </c>
      <c r="C3" s="114" t="s">
        <v>367</v>
      </c>
      <c r="D3" s="118" t="s">
        <v>368</v>
      </c>
      <c r="E3" s="110" t="s">
        <v>369</v>
      </c>
      <c r="F3" s="116" t="s">
        <v>370</v>
      </c>
      <c r="G3" s="117" t="s">
        <v>371</v>
      </c>
      <c r="H3" s="117" t="s">
        <v>266</v>
      </c>
      <c r="I3" s="116" t="s">
        <v>372</v>
      </c>
    </row>
    <row r="4" spans="1:9" x14ac:dyDescent="0.35">
      <c r="A4" s="114" t="s">
        <v>373</v>
      </c>
      <c r="B4" s="109" t="s">
        <v>374</v>
      </c>
      <c r="C4" s="114" t="s">
        <v>375</v>
      </c>
      <c r="D4" s="118" t="s">
        <v>376</v>
      </c>
      <c r="E4" s="110" t="s">
        <v>377</v>
      </c>
      <c r="F4" s="116" t="s">
        <v>378</v>
      </c>
      <c r="G4" s="117" t="s">
        <v>379</v>
      </c>
      <c r="H4" s="117" t="s">
        <v>261</v>
      </c>
      <c r="I4" s="116" t="s">
        <v>380</v>
      </c>
    </row>
    <row r="5" spans="1:9" x14ac:dyDescent="0.35">
      <c r="A5" s="114" t="s">
        <v>381</v>
      </c>
      <c r="B5" s="109" t="s">
        <v>382</v>
      </c>
      <c r="C5" s="114" t="s">
        <v>383</v>
      </c>
      <c r="D5" s="118" t="s">
        <v>384</v>
      </c>
      <c r="E5" s="110" t="s">
        <v>385</v>
      </c>
      <c r="F5" s="116" t="s">
        <v>386</v>
      </c>
      <c r="G5" s="117" t="s">
        <v>387</v>
      </c>
      <c r="H5" s="117" t="s">
        <v>262</v>
      </c>
      <c r="I5" s="116" t="s">
        <v>388</v>
      </c>
    </row>
    <row r="6" spans="1:9" ht="28" x14ac:dyDescent="0.35">
      <c r="A6" s="114" t="s">
        <v>389</v>
      </c>
      <c r="B6" s="109" t="s">
        <v>390</v>
      </c>
      <c r="C6" s="114" t="s">
        <v>391</v>
      </c>
      <c r="D6" s="118" t="s">
        <v>392</v>
      </c>
      <c r="E6" s="110" t="s">
        <v>393</v>
      </c>
      <c r="G6" s="117" t="s">
        <v>394</v>
      </c>
      <c r="H6" s="117" t="s">
        <v>263</v>
      </c>
      <c r="I6" s="116" t="s">
        <v>395</v>
      </c>
    </row>
    <row r="7" spans="1:9" x14ac:dyDescent="0.35">
      <c r="B7" s="109" t="s">
        <v>396</v>
      </c>
      <c r="C7" s="114" t="s">
        <v>397</v>
      </c>
      <c r="D7" s="118" t="s">
        <v>398</v>
      </c>
      <c r="E7" s="116" t="s">
        <v>399</v>
      </c>
      <c r="G7" s="110" t="s">
        <v>272</v>
      </c>
      <c r="H7" s="117" t="s">
        <v>264</v>
      </c>
      <c r="I7" s="116" t="s">
        <v>400</v>
      </c>
    </row>
    <row r="8" spans="1:9" ht="28" x14ac:dyDescent="0.35">
      <c r="A8" s="119"/>
      <c r="B8" s="109" t="s">
        <v>401</v>
      </c>
      <c r="C8" s="114" t="s">
        <v>402</v>
      </c>
      <c r="D8" s="118" t="s">
        <v>403</v>
      </c>
      <c r="E8" s="116" t="s">
        <v>404</v>
      </c>
      <c r="I8" s="116" t="s">
        <v>405</v>
      </c>
    </row>
    <row r="9" spans="1:9" ht="32.25" customHeight="1" x14ac:dyDescent="0.35">
      <c r="A9" s="119"/>
      <c r="B9" s="109" t="s">
        <v>406</v>
      </c>
      <c r="C9" s="114" t="s">
        <v>407</v>
      </c>
      <c r="D9" s="118" t="s">
        <v>408</v>
      </c>
      <c r="E9" s="116" t="s">
        <v>409</v>
      </c>
      <c r="I9" s="116" t="s">
        <v>410</v>
      </c>
    </row>
    <row r="10" spans="1:9" x14ac:dyDescent="0.35">
      <c r="A10" s="119"/>
      <c r="B10" s="109" t="s">
        <v>411</v>
      </c>
      <c r="C10" s="114" t="s">
        <v>412</v>
      </c>
      <c r="D10" s="118" t="s">
        <v>413</v>
      </c>
      <c r="E10" s="116" t="s">
        <v>414</v>
      </c>
      <c r="I10" s="116" t="s">
        <v>415</v>
      </c>
    </row>
    <row r="11" spans="1:9" x14ac:dyDescent="0.35">
      <c r="A11" s="119"/>
      <c r="B11" s="109" t="s">
        <v>416</v>
      </c>
      <c r="C11" s="114" t="s">
        <v>417</v>
      </c>
      <c r="D11" s="118" t="s">
        <v>418</v>
      </c>
      <c r="E11" s="116" t="s">
        <v>419</v>
      </c>
      <c r="I11" s="116" t="s">
        <v>420</v>
      </c>
    </row>
    <row r="12" spans="1:9" ht="28" x14ac:dyDescent="0.35">
      <c r="A12" s="119"/>
      <c r="B12" s="109" t="s">
        <v>421</v>
      </c>
      <c r="C12" s="114" t="s">
        <v>422</v>
      </c>
      <c r="D12" s="118" t="s">
        <v>423</v>
      </c>
      <c r="E12" s="116" t="s">
        <v>424</v>
      </c>
      <c r="I12" s="116" t="s">
        <v>425</v>
      </c>
    </row>
    <row r="13" spans="1:9" x14ac:dyDescent="0.35">
      <c r="A13" s="119"/>
      <c r="B13" s="232" t="s">
        <v>426</v>
      </c>
      <c r="D13" s="118" t="s">
        <v>427</v>
      </c>
      <c r="E13" s="116" t="s">
        <v>428</v>
      </c>
      <c r="I13" s="116" t="s">
        <v>429</v>
      </c>
    </row>
    <row r="14" spans="1:9" x14ac:dyDescent="0.35">
      <c r="A14" s="119"/>
      <c r="B14" s="109" t="s">
        <v>430</v>
      </c>
      <c r="C14" s="119"/>
      <c r="D14" s="118" t="s">
        <v>431</v>
      </c>
      <c r="E14" s="116" t="s">
        <v>432</v>
      </c>
    </row>
    <row r="15" spans="1:9" x14ac:dyDescent="0.35">
      <c r="A15" s="119"/>
      <c r="B15" s="109" t="s">
        <v>433</v>
      </c>
      <c r="C15" s="119"/>
      <c r="D15" s="118" t="s">
        <v>434</v>
      </c>
      <c r="E15" s="116" t="s">
        <v>435</v>
      </c>
    </row>
    <row r="16" spans="1:9" x14ac:dyDescent="0.35">
      <c r="A16" s="119"/>
      <c r="B16" s="109" t="s">
        <v>436</v>
      </c>
      <c r="C16" s="119"/>
      <c r="D16" s="118" t="s">
        <v>437</v>
      </c>
      <c r="E16" s="120"/>
    </row>
    <row r="17" spans="1:5" x14ac:dyDescent="0.35">
      <c r="A17" s="119"/>
      <c r="B17" s="109" t="s">
        <v>438</v>
      </c>
      <c r="C17" s="119"/>
      <c r="D17" s="118" t="s">
        <v>439</v>
      </c>
      <c r="E17" s="120"/>
    </row>
    <row r="18" spans="1:5" x14ac:dyDescent="0.35">
      <c r="A18" s="119"/>
      <c r="B18" s="109" t="s">
        <v>440</v>
      </c>
      <c r="C18" s="119"/>
      <c r="D18" s="118" t="s">
        <v>441</v>
      </c>
      <c r="E18" s="120"/>
    </row>
    <row r="19" spans="1:5" x14ac:dyDescent="0.35">
      <c r="A19" s="119"/>
      <c r="B19" s="109" t="s">
        <v>442</v>
      </c>
      <c r="C19" s="119"/>
      <c r="D19" s="118" t="s">
        <v>443</v>
      </c>
      <c r="E19" s="120"/>
    </row>
    <row r="20" spans="1:5" x14ac:dyDescent="0.35">
      <c r="A20" s="119"/>
      <c r="B20" s="109" t="s">
        <v>444</v>
      </c>
      <c r="C20" s="119"/>
      <c r="D20" s="118" t="s">
        <v>445</v>
      </c>
      <c r="E20" s="120"/>
    </row>
    <row r="21" spans="1:5" x14ac:dyDescent="0.35">
      <c r="B21" s="109" t="s">
        <v>446</v>
      </c>
      <c r="D21" s="118" t="s">
        <v>447</v>
      </c>
      <c r="E21" s="120"/>
    </row>
    <row r="22" spans="1:5" x14ac:dyDescent="0.35">
      <c r="B22" s="109" t="s">
        <v>448</v>
      </c>
      <c r="D22" s="118" t="s">
        <v>449</v>
      </c>
      <c r="E22" s="120"/>
    </row>
    <row r="23" spans="1:5" x14ac:dyDescent="0.35">
      <c r="B23" s="109" t="s">
        <v>450</v>
      </c>
      <c r="D23" s="118" t="s">
        <v>451</v>
      </c>
      <c r="E23" s="120"/>
    </row>
    <row r="24" spans="1:5" x14ac:dyDescent="0.35">
      <c r="D24" s="121" t="s">
        <v>452</v>
      </c>
      <c r="E24" s="121" t="s">
        <v>453</v>
      </c>
    </row>
    <row r="25" spans="1:5" x14ac:dyDescent="0.35">
      <c r="D25" s="122" t="s">
        <v>454</v>
      </c>
      <c r="E25" s="116" t="s">
        <v>455</v>
      </c>
    </row>
    <row r="26" spans="1:5" x14ac:dyDescent="0.35">
      <c r="D26" s="122" t="s">
        <v>456</v>
      </c>
      <c r="E26" s="116" t="s">
        <v>457</v>
      </c>
    </row>
    <row r="27" spans="1:5" x14ac:dyDescent="0.35">
      <c r="D27" s="642" t="s">
        <v>458</v>
      </c>
      <c r="E27" s="116" t="s">
        <v>459</v>
      </c>
    </row>
    <row r="28" spans="1:5" x14ac:dyDescent="0.35">
      <c r="D28" s="643"/>
      <c r="E28" s="116" t="s">
        <v>460</v>
      </c>
    </row>
    <row r="29" spans="1:5" x14ac:dyDescent="0.35">
      <c r="D29" s="643"/>
      <c r="E29" s="116" t="s">
        <v>461</v>
      </c>
    </row>
    <row r="30" spans="1:5" x14ac:dyDescent="0.35">
      <c r="D30" s="644"/>
      <c r="E30" s="116" t="s">
        <v>462</v>
      </c>
    </row>
    <row r="31" spans="1:5" x14ac:dyDescent="0.35">
      <c r="D31" s="122" t="s">
        <v>463</v>
      </c>
      <c r="E31" s="116" t="s">
        <v>464</v>
      </c>
    </row>
    <row r="32" spans="1:5" x14ac:dyDescent="0.35">
      <c r="D32" s="122" t="s">
        <v>465</v>
      </c>
      <c r="E32" s="116" t="s">
        <v>466</v>
      </c>
    </row>
    <row r="33" spans="4:5" x14ac:dyDescent="0.35">
      <c r="D33" s="122" t="s">
        <v>467</v>
      </c>
      <c r="E33" s="116" t="s">
        <v>468</v>
      </c>
    </row>
    <row r="34" spans="4:5" x14ac:dyDescent="0.35">
      <c r="D34" s="122" t="s">
        <v>469</v>
      </c>
      <c r="E34" s="116" t="s">
        <v>470</v>
      </c>
    </row>
    <row r="35" spans="4:5" x14ac:dyDescent="0.35">
      <c r="D35" s="122" t="s">
        <v>471</v>
      </c>
      <c r="E35" s="116" t="s">
        <v>472</v>
      </c>
    </row>
    <row r="36" spans="4:5" x14ac:dyDescent="0.35">
      <c r="D36" s="122" t="s">
        <v>473</v>
      </c>
      <c r="E36" s="116" t="s">
        <v>474</v>
      </c>
    </row>
    <row r="37" spans="4:5" x14ac:dyDescent="0.35">
      <c r="D37" s="122" t="s">
        <v>475</v>
      </c>
      <c r="E37" s="116" t="s">
        <v>476</v>
      </c>
    </row>
    <row r="38" spans="4:5" x14ac:dyDescent="0.35">
      <c r="D38" s="122" t="s">
        <v>477</v>
      </c>
      <c r="E38" s="116" t="s">
        <v>478</v>
      </c>
    </row>
    <row r="39" spans="4:5" x14ac:dyDescent="0.35">
      <c r="D39" s="123" t="s">
        <v>479</v>
      </c>
      <c r="E39" s="116" t="s">
        <v>480</v>
      </c>
    </row>
    <row r="40" spans="4:5" x14ac:dyDescent="0.35">
      <c r="D40" s="123" t="s">
        <v>481</v>
      </c>
      <c r="E40" s="116" t="s">
        <v>482</v>
      </c>
    </row>
    <row r="41" spans="4:5" x14ac:dyDescent="0.35">
      <c r="D41" s="122" t="s">
        <v>483</v>
      </c>
      <c r="E41" s="116" t="s">
        <v>484</v>
      </c>
    </row>
    <row r="42" spans="4:5" x14ac:dyDescent="0.35">
      <c r="D42" s="122" t="s">
        <v>485</v>
      </c>
      <c r="E42" s="116" t="s">
        <v>486</v>
      </c>
    </row>
    <row r="43" spans="4:5" x14ac:dyDescent="0.35">
      <c r="D43" s="123" t="s">
        <v>487</v>
      </c>
      <c r="E43" s="116" t="s">
        <v>488</v>
      </c>
    </row>
    <row r="44" spans="4:5" x14ac:dyDescent="0.35">
      <c r="D44" s="124" t="s">
        <v>489</v>
      </c>
      <c r="E44" s="116" t="s">
        <v>490</v>
      </c>
    </row>
    <row r="45" spans="4:5" x14ac:dyDescent="0.35">
      <c r="D45" s="118" t="s">
        <v>491</v>
      </c>
      <c r="E45" s="116" t="s">
        <v>492</v>
      </c>
    </row>
    <row r="46" spans="4:5" x14ac:dyDescent="0.35">
      <c r="D46" s="118" t="s">
        <v>493</v>
      </c>
      <c r="E46" s="116" t="s">
        <v>494</v>
      </c>
    </row>
    <row r="47" spans="4:5" x14ac:dyDescent="0.35">
      <c r="D47" s="118" t="s">
        <v>495</v>
      </c>
      <c r="E47" s="116" t="s">
        <v>496</v>
      </c>
    </row>
    <row r="48" spans="4:5" x14ac:dyDescent="0.35">
      <c r="D48" s="118" t="s">
        <v>497</v>
      </c>
      <c r="E48" s="116" t="s">
        <v>498</v>
      </c>
    </row>
    <row r="49" spans="4:4" x14ac:dyDescent="0.35">
      <c r="D49" s="121" t="s">
        <v>499</v>
      </c>
    </row>
    <row r="50" spans="4:4" x14ac:dyDescent="0.35">
      <c r="D50" s="118" t="s">
        <v>500</v>
      </c>
    </row>
    <row r="51" spans="4:4" x14ac:dyDescent="0.35">
      <c r="D51" s="118" t="s">
        <v>501</v>
      </c>
    </row>
    <row r="52" spans="4:4" x14ac:dyDescent="0.35">
      <c r="D52" s="121" t="s">
        <v>502</v>
      </c>
    </row>
    <row r="53" spans="4:4" x14ac:dyDescent="0.35">
      <c r="D53" s="124" t="s">
        <v>503</v>
      </c>
    </row>
    <row r="54" spans="4:4" x14ac:dyDescent="0.35">
      <c r="D54" s="124" t="s">
        <v>504</v>
      </c>
    </row>
    <row r="55" spans="4:4" x14ac:dyDescent="0.35">
      <c r="D55" s="124" t="s">
        <v>505</v>
      </c>
    </row>
    <row r="56" spans="4:4" x14ac:dyDescent="0.35">
      <c r="D56" s="124" t="s">
        <v>506</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5" ma:contentTypeDescription="Crear nuevo documento." ma:contentTypeScope="" ma:versionID="df59bf35fccb0bbf8bf18973f719e9f2">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e1cb88a08b3892462d75ba730352637b"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2.xml><?xml version="1.0" encoding="utf-8"?>
<ds:datastoreItem xmlns:ds="http://schemas.openxmlformats.org/officeDocument/2006/customXml" ds:itemID="{707CEF25-4545-45BA-AF70-E0509902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f3830-bd69-4281-b1b0-0ddb0f216781"/>
    <ds:schemaRef ds:uri="9b670b00-9898-4d7e-9205-54e765258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5044BF-4D3A-4D22-B036-C9DC827411E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Amira Sofía</cp:lastModifiedBy>
  <cp:revision/>
  <dcterms:created xsi:type="dcterms:W3CDTF">2011-04-26T22:16:52Z</dcterms:created>
  <dcterms:modified xsi:type="dcterms:W3CDTF">2022-07-08T12:20:54Z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