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ANGELA MARQUEZ\Downloads\"/>
    </mc:Choice>
  </mc:AlternateContent>
  <xr:revisionPtr revIDLastSave="0" documentId="13_ncr:1_{CFDA6A23-B654-4BE8-93D3-79205B250F7B}" xr6:coauthVersionLast="47" xr6:coauthVersionMax="47" xr10:uidLastSave="{00000000-0000-0000-0000-000000000000}"/>
  <bookViews>
    <workbookView xWindow="-120" yWindow="-120" windowWidth="20730" windowHeight="11160" xr2:uid="{00000000-000D-0000-FFFF-FFFF00000000}"/>
  </bookViews>
  <sheets>
    <sheet name="Análisis_Previo" sheetId="19" r:id="rId1"/>
    <sheet name="Riesgos_Corrupción" sheetId="14" r:id="rId2"/>
    <sheet name="Controles" sheetId="1" r:id="rId3"/>
    <sheet name="Lista_Desplegable" sheetId="7" state="hidden"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Análisis_Previo!$D$6:$U$115</definedName>
    <definedName name="_xlnm._FilterDatabase" localSheetId="2" hidden="1">Controles!$B$6:$AW$115</definedName>
    <definedName name="_xlnm._FilterDatabase" localSheetId="1" hidden="1">Riesgos_Corrupción!$A$4:$L$21</definedName>
    <definedName name="Desarrollo">'[1]2'!$F$2:$F$4</definedName>
    <definedName name="EJE">[2]Lista_Desplegable!$E$2:$E$4</definedName>
    <definedName name="EJECUCION" localSheetId="0">[3]Lista_Desplegable!$E$2:$E$4</definedName>
    <definedName name="EJECUCION" localSheetId="1">[3]Lista_Desplegable!$E$2:$E$4</definedName>
    <definedName name="EJECUCION">Lista_Desplegable!$F$2:$F$4</definedName>
    <definedName name="FORMALIZADO" localSheetId="0">[3]Lista_Desplegable!$A$16:$A$17</definedName>
    <definedName name="FORMALIZADO" localSheetId="1">[3]Lista_Desplegable!$A$16:$A$17</definedName>
    <definedName name="FORMALIZADO">Lista_Desplegable!$B$19:$B$20</definedName>
    <definedName name="RES">[2]Lista_Desplegable!$A$2:$A$3</definedName>
    <definedName name="RESPONSABLE" localSheetId="0">[3]Lista_Desplegable!$A$2:$A$3</definedName>
    <definedName name="RESPONSABLE" localSheetId="1">[3]Lista_Desplegable!$A$2:$A$3</definedName>
    <definedName name="RESPONSABLE">Lista_Desplegable!$B$5:$B$6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85" i="1" l="1"/>
  <c r="AL65" i="1"/>
  <c r="AL36" i="1"/>
  <c r="AL15" i="1"/>
  <c r="AL9" i="1"/>
  <c r="AR39" i="1"/>
  <c r="AR9" i="1"/>
  <c r="AS9" i="1" s="1"/>
  <c r="AR10" i="1"/>
  <c r="AS10" i="1" s="1"/>
  <c r="AR11" i="1"/>
  <c r="AS11" i="1" s="1"/>
  <c r="AR12" i="1"/>
  <c r="AS12" i="1" s="1"/>
  <c r="AR13" i="1"/>
  <c r="AS13" i="1" s="1"/>
  <c r="AR14" i="1"/>
  <c r="AR15" i="1"/>
  <c r="AS15" i="1" s="1"/>
  <c r="AR16" i="1"/>
  <c r="AS16" i="1" s="1"/>
  <c r="AR17" i="1"/>
  <c r="AS17" i="1" s="1"/>
  <c r="AR18" i="1"/>
  <c r="AS18" i="1" s="1"/>
  <c r="AR19" i="1"/>
  <c r="AS19" i="1" s="1"/>
  <c r="AR20" i="1"/>
  <c r="AS20" i="1" s="1"/>
  <c r="AR21" i="1"/>
  <c r="AS21" i="1" s="1"/>
  <c r="AR22" i="1"/>
  <c r="AS22" i="1" s="1"/>
  <c r="AR23" i="1"/>
  <c r="AS23" i="1" s="1"/>
  <c r="AR24" i="1"/>
  <c r="AS24" i="1" s="1"/>
  <c r="AR25" i="1"/>
  <c r="AS25" i="1" s="1"/>
  <c r="AR26" i="1"/>
  <c r="AS26" i="1" s="1"/>
  <c r="AR27" i="1"/>
  <c r="AS27" i="1" s="1"/>
  <c r="AR28" i="1"/>
  <c r="AS28" i="1" s="1"/>
  <c r="AR29" i="1"/>
  <c r="AS29" i="1" s="1"/>
  <c r="AR30" i="1"/>
  <c r="AS30" i="1" s="1"/>
  <c r="AR33" i="1"/>
  <c r="AS33" i="1" s="1"/>
  <c r="AR34" i="1"/>
  <c r="AS34" i="1" s="1"/>
  <c r="AR35" i="1"/>
  <c r="AS35" i="1" s="1"/>
  <c r="AR36" i="1"/>
  <c r="AS36" i="1" s="1"/>
  <c r="AR37" i="1"/>
  <c r="AS37" i="1" s="1"/>
  <c r="AR38" i="1"/>
  <c r="AS38" i="1" s="1"/>
  <c r="AR45" i="1"/>
  <c r="AS45" i="1" s="1"/>
  <c r="AR46" i="1"/>
  <c r="AS46" i="1" s="1"/>
  <c r="AR47" i="1"/>
  <c r="AS47" i="1" s="1"/>
  <c r="AR48" i="1"/>
  <c r="AS48" i="1" s="1"/>
  <c r="AR49" i="1"/>
  <c r="AS49" i="1" s="1"/>
  <c r="AR50" i="1"/>
  <c r="AS50" i="1" s="1"/>
  <c r="AR51" i="1"/>
  <c r="AS51" i="1" s="1"/>
  <c r="AR54" i="1"/>
  <c r="AS54" i="1" s="1"/>
  <c r="AR55" i="1"/>
  <c r="AS55" i="1" s="1"/>
  <c r="AR56" i="1"/>
  <c r="AS56" i="1" s="1"/>
  <c r="AS64" i="1"/>
  <c r="AR75" i="1"/>
  <c r="AS75" i="1" s="1"/>
  <c r="AR76" i="1"/>
  <c r="AS76" i="1" s="1"/>
  <c r="AR77" i="1"/>
  <c r="AS77" i="1" s="1"/>
  <c r="AT77" i="1" s="1"/>
  <c r="AR78" i="1"/>
  <c r="AS78" i="1" s="1"/>
  <c r="AT78" i="1" s="1"/>
  <c r="AR79" i="1"/>
  <c r="AS79" i="1" s="1"/>
  <c r="AS65" i="1"/>
  <c r="AS14" i="1"/>
  <c r="AR8" i="1"/>
  <c r="AV56" i="1"/>
  <c r="AV51" i="1"/>
  <c r="AV48" i="1"/>
  <c r="AV47" i="1"/>
  <c r="AV46" i="1"/>
  <c r="AV45" i="1"/>
  <c r="AV39" i="1"/>
  <c r="AV38" i="1"/>
  <c r="AV34" i="1"/>
  <c r="AV33" i="1"/>
  <c r="AV23" i="1"/>
  <c r="AV79" i="1"/>
  <c r="AV35" i="1"/>
  <c r="AV28" i="1"/>
  <c r="AV84" i="1"/>
  <c r="AV82" i="1"/>
  <c r="AV75" i="1"/>
  <c r="AV54" i="1"/>
  <c r="AV49" i="1"/>
  <c r="AV26" i="1"/>
  <c r="AV24" i="1"/>
  <c r="AV21" i="1"/>
  <c r="AV19" i="1"/>
  <c r="AV14" i="1"/>
  <c r="AV12" i="1"/>
  <c r="AV10" i="1"/>
  <c r="AS66" i="1"/>
  <c r="AS67" i="1"/>
  <c r="AS68" i="1"/>
  <c r="AS80" i="1"/>
  <c r="AS81" i="1"/>
  <c r="AS82" i="1"/>
  <c r="AS83" i="1"/>
  <c r="AS84" i="1"/>
  <c r="AS85" i="1"/>
  <c r="AJ93" i="1"/>
  <c r="AL93" i="1" s="1"/>
  <c r="AP93" i="1" s="1"/>
  <c r="AQ93" i="1" s="1"/>
  <c r="AR93" i="1" s="1"/>
  <c r="AS93" i="1" s="1"/>
  <c r="AT93" i="1" s="1"/>
  <c r="AU93" i="1" s="1"/>
  <c r="AV93" i="1" s="1"/>
  <c r="AE93" i="1"/>
  <c r="AC93" i="1"/>
  <c r="AA93" i="1"/>
  <c r="Y93" i="1"/>
  <c r="W93" i="1"/>
  <c r="U93" i="1"/>
  <c r="S93" i="1"/>
  <c r="Q93" i="1"/>
  <c r="AJ92" i="1"/>
  <c r="AL92" i="1" s="1"/>
  <c r="AP92" i="1" s="1"/>
  <c r="AQ92" i="1" s="1"/>
  <c r="AR92" i="1" s="1"/>
  <c r="AS92" i="1" s="1"/>
  <c r="AT92" i="1" s="1"/>
  <c r="AE92" i="1"/>
  <c r="AC92" i="1"/>
  <c r="AA92" i="1"/>
  <c r="Y92" i="1"/>
  <c r="W92" i="1"/>
  <c r="U92" i="1"/>
  <c r="S92" i="1"/>
  <c r="Q92" i="1"/>
  <c r="AJ91" i="1"/>
  <c r="AL91" i="1" s="1"/>
  <c r="AE91" i="1"/>
  <c r="AC91" i="1"/>
  <c r="AA91" i="1"/>
  <c r="Y91" i="1"/>
  <c r="W91" i="1"/>
  <c r="U91" i="1"/>
  <c r="S91" i="1"/>
  <c r="Q91" i="1"/>
  <c r="AP89" i="1"/>
  <c r="AQ89" i="1" s="1"/>
  <c r="AN89" i="1"/>
  <c r="AO89" i="1" s="1"/>
  <c r="AP91" i="1" l="1"/>
  <c r="AQ91" i="1" s="1"/>
  <c r="AR91" i="1" s="1"/>
  <c r="AS91" i="1" s="1"/>
  <c r="AT91" i="1" s="1"/>
  <c r="AU91" i="1" s="1"/>
  <c r="AV91" i="1" s="1"/>
  <c r="AU77" i="1"/>
  <c r="AV77" i="1" s="1"/>
  <c r="AF92" i="1"/>
  <c r="AG92" i="1" s="1"/>
  <c r="AN92" i="1" s="1"/>
  <c r="AF91" i="1"/>
  <c r="AG91" i="1" s="1"/>
  <c r="AN91" i="1" s="1"/>
  <c r="AF93" i="1"/>
  <c r="AG93" i="1" s="1"/>
  <c r="AN93" i="1" s="1"/>
  <c r="AR89" i="1"/>
  <c r="AS89" i="1" l="1"/>
  <c r="AT89" i="1" s="1"/>
  <c r="AU89" i="1" s="1"/>
  <c r="AV89" i="1" s="1"/>
  <c r="AF9" i="1"/>
  <c r="AG9" i="1" s="1"/>
  <c r="AF10" i="1"/>
  <c r="AG10" i="1" s="1"/>
  <c r="AF11" i="1"/>
  <c r="AG11" i="1" s="1"/>
  <c r="AF12" i="1"/>
  <c r="AG12" i="1" s="1"/>
  <c r="AN12" i="1" s="1"/>
  <c r="AF13" i="1"/>
  <c r="AG13" i="1" s="1"/>
  <c r="AN13" i="1" s="1"/>
  <c r="AF14" i="1"/>
  <c r="AG14" i="1" s="1"/>
  <c r="AF15" i="1"/>
  <c r="AG15" i="1" s="1"/>
  <c r="AF16" i="1"/>
  <c r="AG16" i="1" s="1"/>
  <c r="AF17" i="1"/>
  <c r="AG17" i="1" s="1"/>
  <c r="AF18" i="1"/>
  <c r="AG18" i="1" s="1"/>
  <c r="AF19" i="1"/>
  <c r="AG19" i="1" s="1"/>
  <c r="AF20" i="1"/>
  <c r="AG20" i="1" s="1"/>
  <c r="AF21" i="1"/>
  <c r="AG21" i="1" s="1"/>
  <c r="AF22" i="1"/>
  <c r="AG22" i="1" s="1"/>
  <c r="AF23" i="1"/>
  <c r="AG23" i="1" s="1"/>
  <c r="AF24" i="1"/>
  <c r="AG24" i="1" s="1"/>
  <c r="AF25" i="1"/>
  <c r="AG25" i="1" s="1"/>
  <c r="AF26" i="1"/>
  <c r="AG26" i="1" s="1"/>
  <c r="AF27" i="1"/>
  <c r="AG27" i="1" s="1"/>
  <c r="AF28" i="1"/>
  <c r="AG28" i="1" s="1"/>
  <c r="AF29" i="1"/>
  <c r="AG29" i="1" s="1"/>
  <c r="AF30" i="1"/>
  <c r="AG30" i="1" s="1"/>
  <c r="AF33" i="1"/>
  <c r="AG33" i="1" s="1"/>
  <c r="AF34" i="1"/>
  <c r="AG34" i="1" s="1"/>
  <c r="AF35" i="1"/>
  <c r="AG35" i="1" s="1"/>
  <c r="AF36" i="1"/>
  <c r="AG36" i="1" s="1"/>
  <c r="AF37" i="1"/>
  <c r="AG37" i="1" s="1"/>
  <c r="AF38" i="1"/>
  <c r="AG38" i="1" s="1"/>
  <c r="AF39" i="1"/>
  <c r="AG39" i="1" s="1"/>
  <c r="AF45" i="1"/>
  <c r="AG45" i="1" s="1"/>
  <c r="AF46" i="1"/>
  <c r="AG46" i="1" s="1"/>
  <c r="AF47" i="1"/>
  <c r="AG47" i="1" s="1"/>
  <c r="AF48" i="1"/>
  <c r="AG48" i="1" s="1"/>
  <c r="AF49" i="1"/>
  <c r="AG49" i="1" s="1"/>
  <c r="AF50" i="1"/>
  <c r="AG50" i="1" s="1"/>
  <c r="AF51" i="1"/>
  <c r="AG51" i="1" s="1"/>
  <c r="AF54" i="1"/>
  <c r="AG54" i="1" s="1"/>
  <c r="AF55" i="1"/>
  <c r="AG55" i="1" s="1"/>
  <c r="AF56" i="1"/>
  <c r="AG56" i="1" s="1"/>
  <c r="AF57" i="1"/>
  <c r="AG57" i="1" s="1"/>
  <c r="AF58" i="1"/>
  <c r="AG58" i="1" s="1"/>
  <c r="AF59" i="1"/>
  <c r="AG59" i="1" s="1"/>
  <c r="AF60" i="1"/>
  <c r="AG60" i="1" s="1"/>
  <c r="AF61" i="1"/>
  <c r="AG61" i="1" s="1"/>
  <c r="AF62" i="1"/>
  <c r="AG62" i="1" s="1"/>
  <c r="AF63" i="1"/>
  <c r="AG63" i="1" s="1"/>
  <c r="AF64" i="1"/>
  <c r="AG64" i="1" s="1"/>
  <c r="AF65" i="1"/>
  <c r="AG65" i="1" s="1"/>
  <c r="AF66" i="1"/>
  <c r="AG66" i="1" s="1"/>
  <c r="AF67" i="1"/>
  <c r="AG67" i="1" s="1"/>
  <c r="AF68" i="1"/>
  <c r="AG68" i="1" s="1"/>
  <c r="AF73" i="1"/>
  <c r="AG73" i="1" s="1"/>
  <c r="AF74" i="1"/>
  <c r="AG74" i="1" s="1"/>
  <c r="AF75" i="1"/>
  <c r="AG75" i="1" s="1"/>
  <c r="AF76" i="1"/>
  <c r="AG76" i="1" s="1"/>
  <c r="AF77" i="1"/>
  <c r="AG77" i="1" s="1"/>
  <c r="AN77" i="1" s="1"/>
  <c r="AF78" i="1"/>
  <c r="AG78" i="1" s="1"/>
  <c r="AN78" i="1" s="1"/>
  <c r="AF79" i="1"/>
  <c r="AG79" i="1" s="1"/>
  <c r="AF80" i="1"/>
  <c r="AG80" i="1" s="1"/>
  <c r="AF81" i="1"/>
  <c r="AG81" i="1" s="1"/>
  <c r="AF82" i="1"/>
  <c r="AG82" i="1" s="1"/>
  <c r="AF83" i="1"/>
  <c r="AG83" i="1" s="1"/>
  <c r="AF84" i="1"/>
  <c r="AG84" i="1" s="1"/>
  <c r="AF85" i="1"/>
  <c r="AG85" i="1" s="1"/>
  <c r="AF86" i="1"/>
  <c r="AG86" i="1" s="1"/>
  <c r="AF87" i="1"/>
  <c r="AG87" i="1" s="1"/>
  <c r="AF88" i="1"/>
  <c r="AG88" i="1" s="1"/>
  <c r="AF101" i="1"/>
  <c r="AG101" i="1" s="1"/>
  <c r="AF102" i="1"/>
  <c r="AG102" i="1" s="1"/>
  <c r="AF103" i="1"/>
  <c r="AG103" i="1" s="1"/>
  <c r="AF104" i="1"/>
  <c r="AG104" i="1" s="1"/>
  <c r="AF105" i="1"/>
  <c r="AG105" i="1" s="1"/>
  <c r="AF106" i="1"/>
  <c r="AG106" i="1" s="1"/>
  <c r="AF107" i="1"/>
  <c r="AG107" i="1" s="1"/>
  <c r="AF108" i="1"/>
  <c r="AG108" i="1" s="1"/>
  <c r="AF109" i="1"/>
  <c r="AG109" i="1" s="1"/>
  <c r="AN39" i="1" l="1"/>
  <c r="AN58" i="1"/>
  <c r="AO58" i="1" s="1"/>
  <c r="AN59" i="1"/>
  <c r="AO59" i="1" s="1"/>
  <c r="AN60" i="1"/>
  <c r="AO60" i="1" s="1"/>
  <c r="AN61" i="1"/>
  <c r="AO61" i="1" s="1"/>
  <c r="AN62" i="1"/>
  <c r="AO62" i="1" s="1"/>
  <c r="AN63" i="1"/>
  <c r="AO63" i="1" s="1"/>
  <c r="AN64" i="1"/>
  <c r="AN65" i="1"/>
  <c r="AN66" i="1"/>
  <c r="AN67" i="1"/>
  <c r="AN68" i="1"/>
  <c r="AN86" i="1"/>
  <c r="AO86" i="1" s="1"/>
  <c r="AN87" i="1"/>
  <c r="AO87" i="1" s="1"/>
  <c r="AN88" i="1"/>
  <c r="AO88" i="1" s="1"/>
  <c r="AN101" i="1"/>
  <c r="AN102" i="1"/>
  <c r="AN103" i="1"/>
  <c r="AN104" i="1"/>
  <c r="AN105" i="1"/>
  <c r="AN106" i="1"/>
  <c r="AN107" i="1"/>
  <c r="AN108" i="1"/>
  <c r="AN109" i="1"/>
  <c r="AP9" i="1"/>
  <c r="AL10" i="1"/>
  <c r="AP10" i="1" s="1"/>
  <c r="AL11" i="1"/>
  <c r="AP11" i="1" s="1"/>
  <c r="AL12" i="1"/>
  <c r="AP12" i="1" s="1"/>
  <c r="AL13" i="1"/>
  <c r="AP13" i="1" s="1"/>
  <c r="AL14" i="1"/>
  <c r="AP14" i="1" s="1"/>
  <c r="AP15" i="1"/>
  <c r="AL16" i="1"/>
  <c r="AP16" i="1" s="1"/>
  <c r="AL17" i="1"/>
  <c r="AP17" i="1" s="1"/>
  <c r="AL18" i="1"/>
  <c r="AP18" i="1" s="1"/>
  <c r="AL19" i="1"/>
  <c r="AP19" i="1" s="1"/>
  <c r="AL20" i="1"/>
  <c r="AP20" i="1" s="1"/>
  <c r="AL21" i="1"/>
  <c r="AP21" i="1" s="1"/>
  <c r="AL22" i="1"/>
  <c r="AP22" i="1" s="1"/>
  <c r="AL23" i="1"/>
  <c r="AP23" i="1" s="1"/>
  <c r="AL24" i="1"/>
  <c r="AP24" i="1" s="1"/>
  <c r="AL25" i="1"/>
  <c r="AP25" i="1" s="1"/>
  <c r="AL26" i="1"/>
  <c r="AP26" i="1" s="1"/>
  <c r="AL27" i="1"/>
  <c r="AP27" i="1" s="1"/>
  <c r="AL28" i="1"/>
  <c r="AP28" i="1" s="1"/>
  <c r="AL29" i="1"/>
  <c r="AP29" i="1" s="1"/>
  <c r="AL30" i="1"/>
  <c r="AP30" i="1" s="1"/>
  <c r="AL33" i="1"/>
  <c r="AP33" i="1" s="1"/>
  <c r="AL34" i="1"/>
  <c r="AP34" i="1" s="1"/>
  <c r="AL35" i="1"/>
  <c r="AP35" i="1" s="1"/>
  <c r="AP36" i="1"/>
  <c r="AL37" i="1"/>
  <c r="AP37" i="1" s="1"/>
  <c r="AL38" i="1"/>
  <c r="AP38" i="1" s="1"/>
  <c r="AL39" i="1"/>
  <c r="AP39" i="1" s="1"/>
  <c r="AL45" i="1"/>
  <c r="AP45" i="1" s="1"/>
  <c r="AL46" i="1"/>
  <c r="AP46" i="1" s="1"/>
  <c r="AL47" i="1"/>
  <c r="AP47" i="1" s="1"/>
  <c r="AL48" i="1"/>
  <c r="AP48" i="1" s="1"/>
  <c r="AL49" i="1"/>
  <c r="AP49" i="1" s="1"/>
  <c r="AL50" i="1"/>
  <c r="AP50" i="1" s="1"/>
  <c r="AL51" i="1"/>
  <c r="AP51" i="1" s="1"/>
  <c r="AL54" i="1"/>
  <c r="AP54" i="1" s="1"/>
  <c r="AL55" i="1"/>
  <c r="AP55" i="1" s="1"/>
  <c r="AL56" i="1"/>
  <c r="AP56" i="1" s="1"/>
  <c r="AL64" i="1"/>
  <c r="AP64" i="1" s="1"/>
  <c r="AP65" i="1"/>
  <c r="AL66" i="1"/>
  <c r="AP66" i="1" s="1"/>
  <c r="AL67" i="1"/>
  <c r="AP67" i="1" s="1"/>
  <c r="AL68" i="1"/>
  <c r="AP68" i="1" s="1"/>
  <c r="AL75" i="1"/>
  <c r="AP75" i="1" s="1"/>
  <c r="AL76" i="1"/>
  <c r="AP76" i="1" s="1"/>
  <c r="AL77" i="1"/>
  <c r="AP77" i="1" s="1"/>
  <c r="AL78" i="1"/>
  <c r="AP78" i="1" s="1"/>
  <c r="AL79" i="1"/>
  <c r="AP79" i="1" s="1"/>
  <c r="AL80" i="1"/>
  <c r="AP80" i="1" s="1"/>
  <c r="AL81" i="1"/>
  <c r="AP81" i="1" s="1"/>
  <c r="AL82" i="1"/>
  <c r="AP82" i="1" s="1"/>
  <c r="AL83" i="1"/>
  <c r="AP83" i="1" s="1"/>
  <c r="AL84" i="1"/>
  <c r="AP84" i="1" s="1"/>
  <c r="AP85" i="1"/>
  <c r="AL101" i="1"/>
  <c r="AP101" i="1" s="1"/>
  <c r="AQ101" i="1" s="1"/>
  <c r="AR101" i="1" s="1"/>
  <c r="AS101" i="1" s="1"/>
  <c r="AL102" i="1"/>
  <c r="AP102" i="1" s="1"/>
  <c r="AQ102" i="1" s="1"/>
  <c r="AR102" i="1" s="1"/>
  <c r="AS102" i="1" s="1"/>
  <c r="AL103" i="1"/>
  <c r="AP103" i="1" s="1"/>
  <c r="AQ103" i="1" s="1"/>
  <c r="AR103" i="1" s="1"/>
  <c r="AS103" i="1" s="1"/>
  <c r="AL104" i="1"/>
  <c r="AP104" i="1" s="1"/>
  <c r="AQ104" i="1" s="1"/>
  <c r="AR104" i="1" s="1"/>
  <c r="AS104" i="1" s="1"/>
  <c r="AL105" i="1"/>
  <c r="AP105" i="1" s="1"/>
  <c r="AQ105" i="1" s="1"/>
  <c r="AR105" i="1" s="1"/>
  <c r="AS105" i="1" s="1"/>
  <c r="AL106" i="1"/>
  <c r="AP106" i="1" s="1"/>
  <c r="AQ106" i="1" s="1"/>
  <c r="AR106" i="1" s="1"/>
  <c r="AS106" i="1" s="1"/>
  <c r="AL107" i="1"/>
  <c r="AP107" i="1" s="1"/>
  <c r="AQ107" i="1" s="1"/>
  <c r="AR107" i="1" s="1"/>
  <c r="AS107" i="1" s="1"/>
  <c r="AL108" i="1"/>
  <c r="AP108" i="1" s="1"/>
  <c r="AQ108" i="1" s="1"/>
  <c r="AR108" i="1" s="1"/>
  <c r="AS108" i="1" s="1"/>
  <c r="AL109" i="1"/>
  <c r="AP109" i="1" s="1"/>
  <c r="AQ109" i="1" s="1"/>
  <c r="AR109" i="1" s="1"/>
  <c r="AS109" i="1" s="1"/>
  <c r="AJ53" i="1"/>
  <c r="AL53" i="1" s="1"/>
  <c r="AE53" i="1"/>
  <c r="AC53" i="1"/>
  <c r="AA53" i="1"/>
  <c r="Y53" i="1"/>
  <c r="W53" i="1"/>
  <c r="U53" i="1"/>
  <c r="S53" i="1"/>
  <c r="Q53" i="1"/>
  <c r="AJ52" i="1"/>
  <c r="AL52" i="1" s="1"/>
  <c r="AP52" i="1" s="1"/>
  <c r="AE52" i="1"/>
  <c r="AC52" i="1"/>
  <c r="AA52" i="1"/>
  <c r="Y52" i="1"/>
  <c r="W52" i="1"/>
  <c r="U52" i="1"/>
  <c r="S52" i="1"/>
  <c r="Q52" i="1"/>
  <c r="AJ115" i="1"/>
  <c r="AL115" i="1" s="1"/>
  <c r="AP115" i="1" s="1"/>
  <c r="AE115" i="1"/>
  <c r="AC115" i="1"/>
  <c r="AA115" i="1"/>
  <c r="Y115" i="1"/>
  <c r="W115" i="1"/>
  <c r="U115" i="1"/>
  <c r="S115" i="1"/>
  <c r="Q115" i="1"/>
  <c r="AJ114" i="1"/>
  <c r="AL114" i="1" s="1"/>
  <c r="AP114" i="1" s="1"/>
  <c r="AE114" i="1"/>
  <c r="AC114" i="1"/>
  <c r="AA114" i="1"/>
  <c r="Y114" i="1"/>
  <c r="W114" i="1"/>
  <c r="U114" i="1"/>
  <c r="S114" i="1"/>
  <c r="Q114" i="1"/>
  <c r="AJ113" i="1"/>
  <c r="AL113" i="1" s="1"/>
  <c r="AP113" i="1" s="1"/>
  <c r="AE113" i="1"/>
  <c r="AC113" i="1"/>
  <c r="AA113" i="1"/>
  <c r="Y113" i="1"/>
  <c r="W113" i="1"/>
  <c r="U113" i="1"/>
  <c r="S113" i="1"/>
  <c r="Q113" i="1"/>
  <c r="AJ112" i="1"/>
  <c r="AL112" i="1" s="1"/>
  <c r="AP112" i="1" s="1"/>
  <c r="AE112" i="1"/>
  <c r="AC112" i="1"/>
  <c r="AA112" i="1"/>
  <c r="Y112" i="1"/>
  <c r="W112" i="1"/>
  <c r="U112" i="1"/>
  <c r="S112" i="1"/>
  <c r="Q112" i="1"/>
  <c r="AJ111" i="1"/>
  <c r="AL111" i="1" s="1"/>
  <c r="AP111" i="1" s="1"/>
  <c r="AE111" i="1"/>
  <c r="AC111" i="1"/>
  <c r="AA111" i="1"/>
  <c r="Y111" i="1"/>
  <c r="W111" i="1"/>
  <c r="U111" i="1"/>
  <c r="S111" i="1"/>
  <c r="Q111" i="1"/>
  <c r="AJ110" i="1"/>
  <c r="AL110" i="1" s="1"/>
  <c r="AP110" i="1" s="1"/>
  <c r="AE110" i="1"/>
  <c r="AC110" i="1"/>
  <c r="AA110" i="1"/>
  <c r="Y110" i="1"/>
  <c r="W110" i="1"/>
  <c r="U110" i="1"/>
  <c r="S110" i="1"/>
  <c r="Q110" i="1"/>
  <c r="AJ100" i="1"/>
  <c r="AL100" i="1" s="1"/>
  <c r="AP100" i="1" s="1"/>
  <c r="AE100" i="1"/>
  <c r="AC100" i="1"/>
  <c r="AA100" i="1"/>
  <c r="Y100" i="1"/>
  <c r="W100" i="1"/>
  <c r="U100" i="1"/>
  <c r="S100" i="1"/>
  <c r="Q100" i="1"/>
  <c r="AJ99" i="1"/>
  <c r="AL99" i="1" s="1"/>
  <c r="AP99" i="1" s="1"/>
  <c r="AE99" i="1"/>
  <c r="AC99" i="1"/>
  <c r="AA99" i="1"/>
  <c r="Y99" i="1"/>
  <c r="W99" i="1"/>
  <c r="U99" i="1"/>
  <c r="S99" i="1"/>
  <c r="Q99" i="1"/>
  <c r="AJ98" i="1"/>
  <c r="AL98" i="1" s="1"/>
  <c r="AP98" i="1" s="1"/>
  <c r="AE98" i="1"/>
  <c r="AC98" i="1"/>
  <c r="AA98" i="1"/>
  <c r="Y98" i="1"/>
  <c r="W98" i="1"/>
  <c r="U98" i="1"/>
  <c r="S98" i="1"/>
  <c r="Q98" i="1"/>
  <c r="AJ97" i="1"/>
  <c r="AL97" i="1" s="1"/>
  <c r="AP97" i="1" s="1"/>
  <c r="AQ97" i="1" s="1"/>
  <c r="AE97" i="1"/>
  <c r="AC97" i="1"/>
  <c r="AA97" i="1"/>
  <c r="Y97" i="1"/>
  <c r="W97" i="1"/>
  <c r="U97" i="1"/>
  <c r="S97" i="1"/>
  <c r="Q97" i="1"/>
  <c r="AJ96" i="1"/>
  <c r="AL96" i="1" s="1"/>
  <c r="AP96" i="1" s="1"/>
  <c r="AE96" i="1"/>
  <c r="AC96" i="1"/>
  <c r="AA96" i="1"/>
  <c r="Y96" i="1"/>
  <c r="W96" i="1"/>
  <c r="U96" i="1"/>
  <c r="S96" i="1"/>
  <c r="Q96" i="1"/>
  <c r="AJ95" i="1"/>
  <c r="AL95" i="1" s="1"/>
  <c r="AP95" i="1" s="1"/>
  <c r="AE95" i="1"/>
  <c r="AC95" i="1"/>
  <c r="AA95" i="1"/>
  <c r="Y95" i="1"/>
  <c r="W95" i="1"/>
  <c r="U95" i="1"/>
  <c r="S95" i="1"/>
  <c r="Q95" i="1"/>
  <c r="AJ94" i="1"/>
  <c r="AL94" i="1" s="1"/>
  <c r="AP94" i="1" s="1"/>
  <c r="AE94" i="1"/>
  <c r="AC94" i="1"/>
  <c r="AA94" i="1"/>
  <c r="Y94" i="1"/>
  <c r="W94" i="1"/>
  <c r="U94" i="1"/>
  <c r="S94" i="1"/>
  <c r="Q94" i="1"/>
  <c r="AJ44" i="1"/>
  <c r="AL44" i="1" s="1"/>
  <c r="AP44" i="1" s="1"/>
  <c r="AE44" i="1"/>
  <c r="AC44" i="1"/>
  <c r="AA44" i="1"/>
  <c r="Y44" i="1"/>
  <c r="W44" i="1"/>
  <c r="U44" i="1"/>
  <c r="S44" i="1"/>
  <c r="Q44" i="1"/>
  <c r="AJ43" i="1"/>
  <c r="AL43" i="1" s="1"/>
  <c r="AP43" i="1" s="1"/>
  <c r="AE43" i="1"/>
  <c r="AC43" i="1"/>
  <c r="AA43" i="1"/>
  <c r="Y43" i="1"/>
  <c r="W43" i="1"/>
  <c r="U43" i="1"/>
  <c r="S43" i="1"/>
  <c r="Q43" i="1"/>
  <c r="AJ42" i="1"/>
  <c r="AL42" i="1" s="1"/>
  <c r="AP42" i="1" s="1"/>
  <c r="AE42" i="1"/>
  <c r="AC42" i="1"/>
  <c r="AA42" i="1"/>
  <c r="Y42" i="1"/>
  <c r="W42" i="1"/>
  <c r="U42" i="1"/>
  <c r="S42" i="1"/>
  <c r="Q42" i="1"/>
  <c r="AJ88" i="1"/>
  <c r="AL88" i="1" s="1"/>
  <c r="AP88" i="1" s="1"/>
  <c r="AJ87" i="1"/>
  <c r="AL87" i="1" s="1"/>
  <c r="AP87" i="1" s="1"/>
  <c r="AJ86" i="1"/>
  <c r="AL86" i="1" s="1"/>
  <c r="AP86" i="1" s="1"/>
  <c r="AJ63" i="1"/>
  <c r="AL63" i="1" s="1"/>
  <c r="AP63" i="1" s="1"/>
  <c r="AJ62" i="1"/>
  <c r="AL62" i="1" s="1"/>
  <c r="AP62" i="1" s="1"/>
  <c r="AJ61" i="1"/>
  <c r="AL61" i="1" s="1"/>
  <c r="AP61" i="1" s="1"/>
  <c r="AJ60" i="1"/>
  <c r="AL60" i="1" s="1"/>
  <c r="AP60" i="1" s="1"/>
  <c r="AJ59" i="1"/>
  <c r="AL59" i="1" s="1"/>
  <c r="AP59" i="1" s="1"/>
  <c r="AJ58" i="1"/>
  <c r="AL58" i="1" s="1"/>
  <c r="AP58" i="1" s="1"/>
  <c r="AF95" i="1" l="1"/>
  <c r="AG95" i="1" s="1"/>
  <c r="AF112" i="1"/>
  <c r="AG112" i="1" s="1"/>
  <c r="AF114" i="1"/>
  <c r="AG114" i="1" s="1"/>
  <c r="AF97" i="1"/>
  <c r="AG97" i="1" s="1"/>
  <c r="AF98" i="1"/>
  <c r="AG98" i="1" s="1"/>
  <c r="AF115" i="1"/>
  <c r="AG115" i="1" s="1"/>
  <c r="AF96" i="1"/>
  <c r="AG96" i="1" s="1"/>
  <c r="AF99" i="1"/>
  <c r="AG99" i="1" s="1"/>
  <c r="AF52" i="1"/>
  <c r="AG52" i="1" s="1"/>
  <c r="AN52" i="1" s="1"/>
  <c r="AO52" i="1" s="1"/>
  <c r="AF43" i="1"/>
  <c r="AG43" i="1" s="1"/>
  <c r="AF100" i="1"/>
  <c r="AG100" i="1" s="1"/>
  <c r="AF53" i="1"/>
  <c r="AG53" i="1" s="1"/>
  <c r="AN53" i="1" s="1"/>
  <c r="AO53" i="1" s="1"/>
  <c r="AF113" i="1"/>
  <c r="AG113" i="1" s="1"/>
  <c r="AF42" i="1"/>
  <c r="AG42" i="1" s="1"/>
  <c r="AF44" i="1"/>
  <c r="AG44" i="1" s="1"/>
  <c r="AF110" i="1"/>
  <c r="AG110" i="1" s="1"/>
  <c r="AF94" i="1"/>
  <c r="AG94" i="1" s="1"/>
  <c r="AF111" i="1"/>
  <c r="AG111" i="1" s="1"/>
  <c r="AQ42" i="1"/>
  <c r="AQ88" i="1"/>
  <c r="AR88" i="1" s="1"/>
  <c r="AS88" i="1" s="1"/>
  <c r="AQ87" i="1"/>
  <c r="AR87" i="1" s="1"/>
  <c r="AS87" i="1" s="1"/>
  <c r="AP53" i="1"/>
  <c r="AQ53" i="1" s="1"/>
  <c r="AQ61" i="1"/>
  <c r="AQ95" i="1"/>
  <c r="AQ111" i="1"/>
  <c r="AQ96" i="1"/>
  <c r="AQ112" i="1"/>
  <c r="AQ59" i="1"/>
  <c r="AR59" i="1" s="1"/>
  <c r="AQ63" i="1"/>
  <c r="AQ43" i="1"/>
  <c r="AQ52" i="1"/>
  <c r="AQ60" i="1"/>
  <c r="AR60" i="1" s="1"/>
  <c r="AQ44" i="1"/>
  <c r="AQ100" i="1"/>
  <c r="AQ58" i="1"/>
  <c r="AR58" i="1" s="1"/>
  <c r="AS58" i="1" s="1"/>
  <c r="AQ94" i="1"/>
  <c r="AQ110" i="1"/>
  <c r="AQ99" i="1"/>
  <c r="AQ86" i="1"/>
  <c r="AR86" i="1" s="1"/>
  <c r="AS86" i="1" s="1"/>
  <c r="AQ62" i="1"/>
  <c r="AR62" i="1" s="1"/>
  <c r="AQ113" i="1"/>
  <c r="AQ114" i="1"/>
  <c r="AQ98" i="1"/>
  <c r="AQ115" i="1"/>
  <c r="AR52" i="1" l="1"/>
  <c r="AS52" i="1" s="1"/>
  <c r="AT52" i="1" s="1"/>
  <c r="AS62" i="1"/>
  <c r="AT62" i="1" s="1"/>
  <c r="AS60" i="1"/>
  <c r="AT60" i="1" s="1"/>
  <c r="AS59" i="1"/>
  <c r="AT59" i="1" s="1"/>
  <c r="AR53" i="1"/>
  <c r="AS53" i="1" s="1"/>
  <c r="AT53" i="1" s="1"/>
  <c r="AR61" i="1"/>
  <c r="AS61" i="1" s="1"/>
  <c r="AT61" i="1" s="1"/>
  <c r="AR63" i="1"/>
  <c r="AS63" i="1" s="1"/>
  <c r="AT63" i="1" s="1"/>
  <c r="AT58" i="1"/>
  <c r="AN110" i="1"/>
  <c r="AO110" i="1" s="1"/>
  <c r="AN42" i="1"/>
  <c r="AO42" i="1" s="1"/>
  <c r="AT88" i="1"/>
  <c r="AN94" i="1"/>
  <c r="AO94" i="1" s="1"/>
  <c r="AR94" i="1" s="1"/>
  <c r="AS94" i="1" s="1"/>
  <c r="AN100" i="1"/>
  <c r="AO100" i="1" s="1"/>
  <c r="AR100" i="1" s="1"/>
  <c r="AS100" i="1" s="1"/>
  <c r="AT87" i="1"/>
  <c r="AT86" i="1"/>
  <c r="AN96" i="1"/>
  <c r="AO96" i="1" s="1"/>
  <c r="AR96" i="1" s="1"/>
  <c r="AS96" i="1" s="1"/>
  <c r="AN97" i="1"/>
  <c r="AO97" i="1" s="1"/>
  <c r="AR97" i="1" s="1"/>
  <c r="AS97" i="1" s="1"/>
  <c r="AN95" i="1"/>
  <c r="AO95" i="1" s="1"/>
  <c r="AR95" i="1" s="1"/>
  <c r="AS95" i="1" s="1"/>
  <c r="AN112" i="1"/>
  <c r="AO112" i="1" s="1"/>
  <c r="AR112" i="1" s="1"/>
  <c r="AS112" i="1" s="1"/>
  <c r="AN99" i="1"/>
  <c r="AO99" i="1" s="1"/>
  <c r="AR99" i="1" s="1"/>
  <c r="AS99" i="1" s="1"/>
  <c r="AN115" i="1"/>
  <c r="AO115" i="1" s="1"/>
  <c r="AR115" i="1" s="1"/>
  <c r="AS115" i="1" s="1"/>
  <c r="AN111" i="1"/>
  <c r="AO111" i="1" s="1"/>
  <c r="AR111" i="1" s="1"/>
  <c r="AS111" i="1" s="1"/>
  <c r="AN44" i="1"/>
  <c r="AO44" i="1" s="1"/>
  <c r="AN43" i="1"/>
  <c r="AO43" i="1" s="1"/>
  <c r="AN114" i="1"/>
  <c r="AO114" i="1" s="1"/>
  <c r="AR114" i="1" s="1"/>
  <c r="AS114" i="1" s="1"/>
  <c r="AN98" i="1"/>
  <c r="AO98" i="1" s="1"/>
  <c r="AR98" i="1" s="1"/>
  <c r="AS98" i="1" s="1"/>
  <c r="AN113" i="1"/>
  <c r="AO113" i="1" s="1"/>
  <c r="AR113" i="1" s="1"/>
  <c r="AS113" i="1" s="1"/>
  <c r="AR43" i="1" l="1"/>
  <c r="AS43" i="1" s="1"/>
  <c r="AT43" i="1" s="1"/>
  <c r="AR44" i="1"/>
  <c r="AS44" i="1" s="1"/>
  <c r="AT44" i="1" s="1"/>
  <c r="AR42" i="1"/>
  <c r="AS42" i="1" s="1"/>
  <c r="AT42" i="1" s="1"/>
  <c r="AR110" i="1"/>
  <c r="AS110" i="1" s="1"/>
  <c r="AT110" i="1" s="1"/>
  <c r="AU110" i="1" s="1"/>
  <c r="AV110" i="1" s="1"/>
  <c r="AU58" i="1"/>
  <c r="AV58" i="1" s="1"/>
  <c r="AU52" i="1"/>
  <c r="AV52" i="1" s="1"/>
  <c r="AT95" i="1"/>
  <c r="AT113" i="1"/>
  <c r="AU113" i="1" s="1"/>
  <c r="AV113" i="1" s="1"/>
  <c r="AT98" i="1"/>
  <c r="AT115" i="1"/>
  <c r="AU115" i="1" s="1"/>
  <c r="AV115" i="1" s="1"/>
  <c r="AT112" i="1"/>
  <c r="AU112" i="1" s="1"/>
  <c r="AV112" i="1" s="1"/>
  <c r="AT99" i="1"/>
  <c r="AT100" i="1"/>
  <c r="AT97" i="1"/>
  <c r="AU60" i="1"/>
  <c r="AV60" i="1" s="1"/>
  <c r="AU86" i="1"/>
  <c r="AV86" i="1" s="1"/>
  <c r="AT111" i="1"/>
  <c r="AU111" i="1" s="1"/>
  <c r="AV111" i="1" s="1"/>
  <c r="AT96" i="1"/>
  <c r="AT94" i="1"/>
  <c r="AT114" i="1"/>
  <c r="AU114" i="1" s="1"/>
  <c r="AV114" i="1" s="1"/>
  <c r="AJ41" i="1"/>
  <c r="AE41" i="1"/>
  <c r="AC41" i="1"/>
  <c r="AA41" i="1"/>
  <c r="Y41" i="1"/>
  <c r="W41" i="1"/>
  <c r="U41" i="1"/>
  <c r="S41" i="1"/>
  <c r="Q41" i="1"/>
  <c r="AJ40" i="1"/>
  <c r="AE40" i="1"/>
  <c r="AC40" i="1"/>
  <c r="AA40" i="1"/>
  <c r="Y40" i="1"/>
  <c r="W40" i="1"/>
  <c r="U40" i="1"/>
  <c r="S40" i="1"/>
  <c r="Q40" i="1"/>
  <c r="AJ32" i="1"/>
  <c r="AE32" i="1"/>
  <c r="AC32" i="1"/>
  <c r="AA32" i="1"/>
  <c r="Y32" i="1"/>
  <c r="W32" i="1"/>
  <c r="U32" i="1"/>
  <c r="S32" i="1"/>
  <c r="Q32" i="1"/>
  <c r="AJ31" i="1"/>
  <c r="AE31" i="1"/>
  <c r="AC31" i="1"/>
  <c r="AA31" i="1"/>
  <c r="Y31" i="1"/>
  <c r="W31" i="1"/>
  <c r="U31" i="1"/>
  <c r="S31" i="1"/>
  <c r="Q31" i="1"/>
  <c r="AJ90" i="1"/>
  <c r="AE90" i="1"/>
  <c r="AC90" i="1"/>
  <c r="AA90" i="1"/>
  <c r="Y90" i="1"/>
  <c r="W90" i="1"/>
  <c r="U90" i="1"/>
  <c r="S90" i="1"/>
  <c r="Q90" i="1"/>
  <c r="AJ69" i="1"/>
  <c r="AE69" i="1"/>
  <c r="AC69" i="1"/>
  <c r="AA69" i="1"/>
  <c r="Y69" i="1"/>
  <c r="W69" i="1"/>
  <c r="U69" i="1"/>
  <c r="S69" i="1"/>
  <c r="Q69" i="1"/>
  <c r="AJ72" i="1"/>
  <c r="AJ71" i="1"/>
  <c r="AJ70" i="1"/>
  <c r="AE72" i="1"/>
  <c r="AC72" i="1"/>
  <c r="AA72" i="1"/>
  <c r="Y72" i="1"/>
  <c r="W72" i="1"/>
  <c r="U72" i="1"/>
  <c r="S72" i="1"/>
  <c r="Q72" i="1"/>
  <c r="AE71" i="1"/>
  <c r="AC71" i="1"/>
  <c r="AA71" i="1"/>
  <c r="Y71" i="1"/>
  <c r="W71" i="1"/>
  <c r="U71" i="1"/>
  <c r="S71" i="1"/>
  <c r="Q71" i="1"/>
  <c r="AE70" i="1"/>
  <c r="AC70" i="1"/>
  <c r="AA70" i="1"/>
  <c r="Y70" i="1"/>
  <c r="W70" i="1"/>
  <c r="U70" i="1"/>
  <c r="S70" i="1"/>
  <c r="Q70" i="1"/>
  <c r="AF90" i="1" l="1"/>
  <c r="AG90" i="1" s="1"/>
  <c r="AF31" i="1"/>
  <c r="AG31" i="1" s="1"/>
  <c r="AF40" i="1"/>
  <c r="AG40" i="1" s="1"/>
  <c r="AF32" i="1"/>
  <c r="AG32" i="1" s="1"/>
  <c r="AF70" i="1"/>
  <c r="AG70" i="1" s="1"/>
  <c r="AF71" i="1"/>
  <c r="AG71" i="1" s="1"/>
  <c r="AF72" i="1"/>
  <c r="AG72" i="1" s="1"/>
  <c r="AF41" i="1"/>
  <c r="AG41" i="1" s="1"/>
  <c r="AF69" i="1"/>
  <c r="AG69" i="1" s="1"/>
  <c r="AU94" i="1"/>
  <c r="AV94" i="1" s="1"/>
  <c r="AU42" i="1"/>
  <c r="AV42" i="1" s="1"/>
  <c r="AL31" i="1"/>
  <c r="AP31" i="1" s="1"/>
  <c r="AQ31" i="1" s="1"/>
  <c r="AL32" i="1"/>
  <c r="AP32" i="1" s="1"/>
  <c r="AQ32" i="1" s="1"/>
  <c r="AL90" i="1"/>
  <c r="AP90" i="1" s="1"/>
  <c r="AQ90" i="1" s="1"/>
  <c r="AL40" i="1"/>
  <c r="AP40" i="1" s="1"/>
  <c r="AQ40" i="1" s="1"/>
  <c r="AL70" i="1"/>
  <c r="AP70" i="1" s="1"/>
  <c r="AQ70" i="1" s="1"/>
  <c r="AL41" i="1"/>
  <c r="AP41" i="1" s="1"/>
  <c r="AQ41" i="1" s="1"/>
  <c r="AL71" i="1"/>
  <c r="AP71" i="1" s="1"/>
  <c r="AQ71" i="1" s="1"/>
  <c r="AL72" i="1"/>
  <c r="AP72" i="1" s="1"/>
  <c r="AQ72" i="1" s="1"/>
  <c r="AL69" i="1"/>
  <c r="AP69" i="1" s="1"/>
  <c r="AQ69" i="1" s="1"/>
  <c r="AN72" i="1" l="1"/>
  <c r="AO72" i="1" s="1"/>
  <c r="AR72" i="1" s="1"/>
  <c r="AS72" i="1" s="1"/>
  <c r="AN31" i="1"/>
  <c r="AO31" i="1" s="1"/>
  <c r="AN69" i="1"/>
  <c r="AO69" i="1" s="1"/>
  <c r="AR69" i="1" s="1"/>
  <c r="AS69" i="1" s="1"/>
  <c r="AN32" i="1"/>
  <c r="AO32" i="1" s="1"/>
  <c r="AN41" i="1"/>
  <c r="AO41" i="1" s="1"/>
  <c r="AN40" i="1"/>
  <c r="AO40" i="1" s="1"/>
  <c r="AN90" i="1"/>
  <c r="AO90" i="1" s="1"/>
  <c r="AR90" i="1" s="1"/>
  <c r="AS90" i="1" s="1"/>
  <c r="AN71" i="1"/>
  <c r="AO71" i="1" s="1"/>
  <c r="AR71" i="1" s="1"/>
  <c r="AS71" i="1" s="1"/>
  <c r="AN70" i="1"/>
  <c r="AO70" i="1" s="1"/>
  <c r="AR70" i="1" s="1"/>
  <c r="AS70" i="1" s="1"/>
  <c r="AR41" i="1" l="1"/>
  <c r="AS41" i="1" s="1"/>
  <c r="AT41" i="1" s="1"/>
  <c r="AR40" i="1"/>
  <c r="AS40" i="1" s="1"/>
  <c r="AT40" i="1" s="1"/>
  <c r="AR32" i="1"/>
  <c r="AS32" i="1" s="1"/>
  <c r="AT32" i="1" s="1"/>
  <c r="AU32" i="1" s="1"/>
  <c r="AV32" i="1" s="1"/>
  <c r="AR31" i="1"/>
  <c r="AS31" i="1" s="1"/>
  <c r="AT31" i="1" s="1"/>
  <c r="AU31" i="1" s="1"/>
  <c r="AV31" i="1" s="1"/>
  <c r="AT71" i="1"/>
  <c r="AT69" i="1"/>
  <c r="AU69" i="1" s="1"/>
  <c r="AV69" i="1" s="1"/>
  <c r="AT90" i="1"/>
  <c r="AU90" i="1" s="1"/>
  <c r="AV90" i="1" s="1"/>
  <c r="AT70" i="1"/>
  <c r="AT72" i="1"/>
  <c r="AN51" i="1"/>
  <c r="AN50" i="1"/>
  <c r="AN49" i="1"/>
  <c r="AN48" i="1"/>
  <c r="AN47" i="1"/>
  <c r="AN46" i="1"/>
  <c r="AN45" i="1"/>
  <c r="AN83" i="1"/>
  <c r="AN82" i="1"/>
  <c r="AN81" i="1"/>
  <c r="AN80" i="1"/>
  <c r="AN79" i="1"/>
  <c r="AN22" i="1"/>
  <c r="AN21" i="1"/>
  <c r="AN20" i="1"/>
  <c r="AN19" i="1"/>
  <c r="AN18" i="1"/>
  <c r="AN17" i="1"/>
  <c r="AV16" i="1"/>
  <c r="AN16" i="1"/>
  <c r="AN38" i="1"/>
  <c r="AN30" i="1"/>
  <c r="AN29" i="1"/>
  <c r="AN28" i="1"/>
  <c r="AN27" i="1"/>
  <c r="AN26" i="1"/>
  <c r="AU70" i="1" l="1"/>
  <c r="AV70" i="1" s="1"/>
  <c r="AU40" i="1"/>
  <c r="AV40" i="1" s="1"/>
  <c r="AN85" i="1"/>
  <c r="AN84" i="1"/>
  <c r="AN76" i="1"/>
  <c r="AN75" i="1"/>
  <c r="AN56" i="1"/>
  <c r="AN55" i="1"/>
  <c r="AN54" i="1"/>
  <c r="AN37" i="1"/>
  <c r="AN36" i="1"/>
  <c r="AN35" i="1"/>
  <c r="AN34" i="1"/>
  <c r="AN33" i="1"/>
  <c r="AN25" i="1"/>
  <c r="AN24" i="1"/>
  <c r="AN23" i="1"/>
  <c r="AN14" i="1" l="1"/>
  <c r="AN15" i="1"/>
  <c r="AN11" i="1" l="1"/>
  <c r="AN10" i="1"/>
  <c r="AN9" i="1"/>
  <c r="AV8" i="1"/>
  <c r="AS8" i="1"/>
  <c r="AL8" i="1"/>
  <c r="AP8" i="1" s="1"/>
  <c r="AF8" i="1"/>
  <c r="AG8" i="1" s="1"/>
  <c r="AN8" i="1" s="1"/>
  <c r="AJ57" i="1" l="1"/>
  <c r="AL57" i="1" s="1"/>
  <c r="AP57" i="1" s="1"/>
  <c r="AJ73" i="1"/>
  <c r="AL73" i="1" s="1"/>
  <c r="AP73" i="1" s="1"/>
  <c r="AJ74" i="1"/>
  <c r="AL74" i="1" s="1"/>
  <c r="AP74" i="1" s="1"/>
  <c r="C21" i="7"/>
  <c r="AN74" i="1" l="1"/>
  <c r="AN73" i="1"/>
  <c r="AN57" i="1"/>
  <c r="AO57" i="1" l="1"/>
  <c r="AO73" i="1"/>
  <c r="AO74" i="1"/>
  <c r="AT105" i="1" l="1"/>
  <c r="AU105" i="1" s="1"/>
  <c r="AV105" i="1" s="1"/>
  <c r="AT104" i="1"/>
  <c r="AT67" i="1"/>
  <c r="AT66" i="1"/>
  <c r="AT102" i="1"/>
  <c r="AQ73" i="1"/>
  <c r="AR73" i="1" s="1"/>
  <c r="AS73" i="1" s="1"/>
  <c r="AT65" i="1"/>
  <c r="AU65" i="1" s="1"/>
  <c r="AV65" i="1" s="1"/>
  <c r="AQ57" i="1"/>
  <c r="AT109" i="1"/>
  <c r="AT101" i="1"/>
  <c r="AU101" i="1" s="1"/>
  <c r="AV101" i="1" s="1"/>
  <c r="AT64" i="1"/>
  <c r="AU64" i="1" s="1"/>
  <c r="AV64" i="1" s="1"/>
  <c r="AT106" i="1"/>
  <c r="AT103" i="1"/>
  <c r="AT108" i="1"/>
  <c r="AT68" i="1"/>
  <c r="AU68" i="1" s="1"/>
  <c r="AV68" i="1" s="1"/>
  <c r="AQ74" i="1"/>
  <c r="AT107" i="1"/>
  <c r="AR57" i="1" l="1"/>
  <c r="AS57" i="1" s="1"/>
  <c r="AT57" i="1" s="1"/>
  <c r="AU57" i="1" s="1"/>
  <c r="AV57" i="1" s="1"/>
  <c r="AR74" i="1"/>
  <c r="AS74" i="1" s="1"/>
  <c r="AT74" i="1" s="1"/>
  <c r="AT73" i="1"/>
  <c r="AU66" i="1"/>
  <c r="AV66" i="1" s="1"/>
  <c r="AU102" i="1"/>
  <c r="AV102" i="1" s="1"/>
  <c r="AU106" i="1"/>
  <c r="AV106" i="1" s="1"/>
  <c r="AU73" i="1" l="1"/>
  <c r="AV73" i="1" s="1"/>
</calcChain>
</file>

<file path=xl/sharedStrings.xml><?xml version="1.0" encoding="utf-8"?>
<sst xmlns="http://schemas.openxmlformats.org/spreadsheetml/2006/main" count="3864" uniqueCount="873">
  <si>
    <t>#</t>
  </si>
  <si>
    <t>Procesos</t>
  </si>
  <si>
    <t xml:space="preserve">- ATENCION A LA CIUDADANÍA
</t>
  </si>
  <si>
    <t xml:space="preserve">- DIRECCIONAMIENTO ESTRATEGICO
</t>
  </si>
  <si>
    <t xml:space="preserve">- GESTION  TALENTO HUMANO
</t>
  </si>
  <si>
    <t xml:space="preserve">- GESTIÓN ADMINISTRATIVA
</t>
  </si>
  <si>
    <t xml:space="preserve">- GESTION CONTRACTUAL
</t>
  </si>
  <si>
    <t xml:space="preserve">- GESTION DEL CONOCIMIENTO
</t>
  </si>
  <si>
    <t xml:space="preserve">- GESTION DISCIPLINARIA
</t>
  </si>
  <si>
    <t xml:space="preserve">- GESTION DOCUMENTAL
</t>
  </si>
  <si>
    <t xml:space="preserve">- GESTION FINANCIERA
</t>
  </si>
  <si>
    <t xml:space="preserve">- GESTION JURIDICA
</t>
  </si>
  <si>
    <t xml:space="preserve">- PREVENCIÓN Y ATENCIÓN A MUJERES VÍCTIMAS DE VIOLENCIAS
</t>
  </si>
  <si>
    <t xml:space="preserve">- PROMOCIÓN DE LA PARTICIPACIÓN Y REPRESENTACIÓN DE LAS MUJERES
</t>
  </si>
  <si>
    <t xml:space="preserve">- SEGUIMIENTO EVALUACIÓN Y CONTROL
</t>
  </si>
  <si>
    <t xml:space="preserve">- TERRITORIALIZACIÓN DE LA POLÍTICA PÚBLICA
</t>
  </si>
  <si>
    <t>RIESGOS SDMUJER NOVIEMBRE 2021</t>
  </si>
  <si>
    <t>ID LUCHA</t>
  </si>
  <si>
    <t>Fecha identificación</t>
  </si>
  <si>
    <t>Información General del Riesgo</t>
  </si>
  <si>
    <t>DEBIDO A (CAUSA)</t>
  </si>
  <si>
    <t>PUEDE OCURRIR (RIESGO ~ EVENTO)</t>
  </si>
  <si>
    <t>LO QUE PODRÍA GENERAR 
(EFECTO ~ CONSECUENCIA)</t>
  </si>
  <si>
    <t xml:space="preserve">1. Análisis del riesgo frente a la Caracterización del Proceso </t>
  </si>
  <si>
    <t>2. Plan de Contingencia (Si aplica)</t>
  </si>
  <si>
    <t xml:space="preserve">OBSERVACIONES OCI 
1. Sobre relación Riesgo y Caracterización
</t>
  </si>
  <si>
    <t>OBSERVACIONES OCI 
2. Planes de Contingencia</t>
  </si>
  <si>
    <t>SI</t>
  </si>
  <si>
    <t>Categoría</t>
  </si>
  <si>
    <t>Responsable</t>
  </si>
  <si>
    <t>Causas</t>
  </si>
  <si>
    <t>Nombre del Riesgo</t>
  </si>
  <si>
    <t>Descripción del Riesgo</t>
  </si>
  <si>
    <t>Efectos</t>
  </si>
  <si>
    <t>¿El riesgos se relaciona con el objetivo del proceso?</t>
  </si>
  <si>
    <t>¿Con cúales verbos clave del objetivo del proceso se relaciona, ENUMERARLOS?</t>
  </si>
  <si>
    <t>¿Las causas son coherentes con el riesgo ?</t>
  </si>
  <si>
    <t>¿Las consecuencias son coherentes con las causas y el riesgo ?</t>
  </si>
  <si>
    <t>¿La categoría del riesgo corresponde a la deficinión dada en Política de Riesgos SDM?</t>
  </si>
  <si>
    <t>¿Tiene Plan de Contingencia?</t>
  </si>
  <si>
    <t>¿Las acciones planteadas son aplicables en el evento de materialización del riesgo?</t>
  </si>
  <si>
    <t>% Avance
Reporte Lucha Plan Contingencia</t>
  </si>
  <si>
    <t>NO</t>
  </si>
  <si>
    <t xml:space="preserve">- Riesgos Estratégicos (Riesgos Estratégicos)
</t>
  </si>
  <si>
    <t>DIANA MARIA PARRA ROMERO</t>
  </si>
  <si>
    <t xml:space="preserve">- Insuficiente seguimiento a los compromisos acordados en los pactos de corresponsabilidad (Origen: Interno | Factor: Cultura)
- Falta de claridad técnica en relación con el procedimiento de pactos de corresponsabilidad, en particular frente al rol que debe cumplir cada actor o actora que expresa su voluntad de participar en el pacto. (Origen: Interno | Factor: Cultura)
- Falta de compromiso por parte de las entidades Distritales. (Origen: Externo | Factor: Social / Cultural)
- Baja cobertura y capacidad administrativa de las entidades distritales para atender las demandas de las ciudadanas (Origen: Externo | Factor: Económico)
</t>
  </si>
  <si>
    <t>Incumplimiento de los compromisos de los Pactos de Corresponsabilidad</t>
  </si>
  <si>
    <t>Incumplimiento de los compromisos adquiridos por las entidades del Distrito Capital en los Pactos de Corresponsabilidad</t>
  </si>
  <si>
    <t xml:space="preserve">- Incumplimiento de los objetivos y metas del proceso
- Ineficiencia en los resultados esperados en el procedimiento.
</t>
  </si>
  <si>
    <t xml:space="preserve">- Riesgos de cumplimiento (Riesgos de cumplimiento)
</t>
  </si>
  <si>
    <t xml:space="preserve">- Insuficiente seguimiento a los compromisos acordados entre las consejeras consultivas y el Sector Mujeres (Origen: Interno | Factor: Cultura)
- Falta reporte de seguimiento a los compromisos pactados entre las consejeras consultivas y los sectores de la Administración Distrital (Origen: Interno | Factor: Cultura)
- Falta de estandarización de la herramienta mediante la cual se hace seguimiento a los compromisos definidos en el plan de acción trianual en el marco del CCM (Origen: Interno | Factor: Cultura)
- Falta de compromiso por parte de las entidades Distritales. (Origen: Externo | Factor: Social / Cultural)
- Baja cobertura y capacidad administrativa de las entidades distritales para atender las demandas de las ciudadanas (Origen: Externo | Factor: Económico)
</t>
  </si>
  <si>
    <t>Incumplimiento de los compromisos del CCM</t>
  </si>
  <si>
    <t>Incumplimiento por parte de las entidades del Distrito Capital y de la Secretaría Distrital de la Mujer de los compromisos pactados en el marco del Consejo Consultivo de Mujeres</t>
  </si>
  <si>
    <t xml:space="preserve">- Afectación de la imagen institucional de la entidad.
- Desconocimiento de los avances en términos de los compromisos fijados entre las consejeras consultivas y la administración distrital
- Ineficiencia en el reporte de los avances del plan de acción
</t>
  </si>
  <si>
    <t xml:space="preserve">- Riesgo financiero (Riesgos financieros)
</t>
  </si>
  <si>
    <t>LILIANA PATRICIA HERNANDEZ HURTADO</t>
  </si>
  <si>
    <t xml:space="preserve">- Demora de los contratistas y/o proveedores  en la entrega de la cuenta(s) o facturas y documentos a los que están obligados. (Origen: Interno | Factor: Cultura)
- Solicitudes de pago realizadas por las supervisoras(es) o interventoras(es) con documentos incompletos y/o inconsistentes. (Origen: Interno | Factor: Cultura)
- Generación de pagos a una cuenta bancaria que no corresponde a la vigente o autorizada del proveedor. (Origen: Interno | Factor: Cultura)
- Errores en el descuento de los impuestos que aplican a la cuenta de cobro o factura que se va a pagar. (Origen: Interno | Factor: Cultura)
</t>
  </si>
  <si>
    <t>Pagos no realizados, inoportunos y/o errados.</t>
  </si>
  <si>
    <t xml:space="preserve">- Solicitud de pago de intereses por mora.
- Incremento del PAC no ejecutado, constitución de reservas presupuestales y pasivos exigibles.
- Reprocesos del procedimiento de pagos.
- Sanciones para la Entidad.
- Investigaciones y procesos disciplinarios a los(as) responsable(s) del proceso.
- Pago a una cuenta bancaria que no corresponde a la vigente o autorizada.
</t>
  </si>
  <si>
    <t xml:space="preserve">- Existencia de partidas conciliatorias. (Origen: Interno | Factor: Cultura)
- Debilidades en el manejo del sistema de información contable. (Origen: Interno | Factor: Recursos)
- Diferencias en la aplicación de criterios contables para el registro de hechos económicos. (Origen: Interno | Factor: Cultura)
- Errores en el registro o en la interpretación de los hechos económicos. (Origen: Interno | Factor: Cultura)
- Entrega de información inoportuna, incompleta, errada, evasiva o engañosa por parte de un tercero interno. (Origen: Interno | Factor: Cultura)
- Fallas y falta de  sistemas de información internos y externos. (Origen: Interno | Factor: Recursos)
- Entrega de información inoportuna, incompleta, errada, evasiva o engañosa por parte de un tercero externo. (Origen: Externo | Factor: Social / Cultural)
</t>
  </si>
  <si>
    <t>Presentación extemporánea o inconsistente de informes financieros, contables y tributarios.</t>
  </si>
  <si>
    <t xml:space="preserve">- Sanciones pecuniarias por incumplimiento normativo.
- Reprocesos.
- Hallazgos de los entes de control
- No reflejo de la realidad económica de la entidad.
</t>
  </si>
  <si>
    <t>ERIKA CERVANTES LINERO</t>
  </si>
  <si>
    <t xml:space="preserve">- Falta de control institucional. (Origen: Interno | Factor: Estrategia)
- Falta de control institucional. (Origen: Sin definir | Factor: Sin definir)
</t>
  </si>
  <si>
    <t>Perdida o alteracion de de los Expedientes disciplinarios.</t>
  </si>
  <si>
    <t xml:space="preserve">- 1. Investigación disciplinaria y penal a operadores disciplinarios.
- 2. Pérdida de imagen y credibilidad institucional y desgaste administrativo.
</t>
  </si>
  <si>
    <t xml:space="preserve">- Negligencia del funcionario. (Origen: Interno | Factor: Cultura)
- No se lleva control de los términos  establecidos en  la Ley 734/2002 (Origen: Interno | Factor: Cultura)
- Cúmulo de trámites. (Origen: Interno | Factor: Estructura)
- Negligencia del funcionario. (Origen: Sin definir | Factor: Sin definir)
- 2. No se lleva control de los términos  establecidos en  la Ley 734/2002 (Origen: Sin definir | Factor: Sin definir)
- 3. Cúmulo de trámites. (Origen: Sin definir | Factor: Sin definir)
</t>
  </si>
  <si>
    <t>Incumplimiento de terminos en etapas procesales.</t>
  </si>
  <si>
    <t xml:space="preserve">- 1. Violación al Debido Proceso.
- 2. Prescripción de la acción.
- 3. Investigación disciplinaria por parte de la Procuraduría a la Subsecretaria de Gestión corporativa y operadores disciplinarios.
- 4. No tomar una decisión frente a la conducta del disciplinado.
- 5. Nulidades, Tutelas.
- 6. Falta de pruebas.
- 7. Impunidad.
</t>
  </si>
  <si>
    <t xml:space="preserve">- Riesgos asociados a corrupción (Riesgos asociados a corrupción )
</t>
  </si>
  <si>
    <t xml:space="preserve">- Falta de formación en principios éticos y compromiso institucional y social. (Origen: Interno | Factor: Cultura)
- Presión, coherción o entrega de dádivas por parte de superiores jerárquicos, otras/os servidoras/os o particulares interesados. (Origen: Interno | Factor: Cultura)
- Falta de formación en principios éticos y compromiso institucional y social. (Origen: Sin definir | Factor: Sin definir)
</t>
  </si>
  <si>
    <t>Alterar el curso de una actuación disciplinaria y su decisión, eximiendo de responsabilidad o sanción a quienes resulten investigados (as), o dilatando los términos del proceso</t>
  </si>
  <si>
    <t>Alterar el curso de una actuación disciplinaria y su decisión, eximiendo de responsabilidad o sanción a quienes resulten investigados (as), o dilatando los términos del proceso para beneficio propio o de un tercero.</t>
  </si>
  <si>
    <t xml:space="preserve">- 1. Prescripción de la acción disciplinaria.
- 2. Investigación disciplinaria y penal para operadores.
- 3. Impunidad frente a la incursión de faltas disciplinarias.
- 4. Incumplimiento de los fines preventivos y correctivos de la sanción.
- 5. Desviación de la finalidad del Derecho Disciplinario hacia intereses particulares.
- 6. Pérdida de imagen y credibilidad institucional por ineficacia de la acción disciplinaria.
</t>
  </si>
  <si>
    <t>DALIA ÍNES OLARTE MARTÍNEZ</t>
  </si>
  <si>
    <t xml:space="preserve">- Falta de difusión de la gratuidad de los servicios. (Origen: Interno | Factor: Estrategia)
- Falta de sensibilización en principios éticos y compromiso institucional y social. (Origen: Interno | Factor: Cultura)
- Intereses personales de servidoras, servidores o contratistas. (Origen: Interno | Factor: Cultura)
- Deficiente seguimiento sobre las actividades de difusión. (Origen: Interno | Factor: Estrategia)
</t>
  </si>
  <si>
    <t>Solicitud de dádivas o pagos por la prestación de los servicios ofertados por la Entidad.</t>
  </si>
  <si>
    <t xml:space="preserve">- 1. Acciones legales en contra de la Entidad.
- 2. Afectación de la imagen institucional.
- 3. Investigaciones de carácter disciplinario, fiscal y penal.
</t>
  </si>
  <si>
    <t xml:space="preserve">- Riesgos Operativos (Riesgos Operativos )
- Riesgos de cumplimiento (Riesgos de cumplimiento)
</t>
  </si>
  <si>
    <t xml:space="preserve">- Desconocimiento de la normatividad vigente en cuanto a la gestión de peticiones ciudadanas (Origen: Interno | Factor: Cultura)
- Desconocimiento del procedimiento de gestión de peticiones ciudadanas (Origen: Interno | Factor: Cultura)
- Incumplimiento de los deberes de las(os) servidoras(es) públicas(os) y contratistas (Origen: Interno | Factor: Cultura)
</t>
  </si>
  <si>
    <t>No responder las peticiones ciudadanas de conformidad con lo establecido en la ley</t>
  </si>
  <si>
    <t>No responder las peticiones ciudadanas de conformidad con lo establecido en la ley.</t>
  </si>
  <si>
    <t xml:space="preserve">- 1. Investigaciones disciplinarias, demandas, sanciones.
- 2.  Insatisfacción de las usuarias (os) de la Entidad.
- 3. Afectación de la imagen institucional.
</t>
  </si>
  <si>
    <t xml:space="preserve">- Riesgos Operativos (Riesgos Operativos )
</t>
  </si>
  <si>
    <t>ADIBI JALIMA JALAFES MONTES</t>
  </si>
  <si>
    <t xml:space="preserve">-  La rotación del equipo de trabajo responsable del producto (Origen: Interno | Factor: Estructura)
- -  Falta de recurso humano suficiente e idoneo para ejecutar el programa.  - Falta de planeación. (Origen: Interno | Factor: Estructura)
- Fallas de los equipos tecnológicos y de los sistemas de información (redes). (Origen: Sin definir | Factor: Sin definir)
- Falla en los portales de contratación -SECOP- y -CAV- (Origen: Sin definir | Factor: Sin definir)
</t>
  </si>
  <si>
    <t>Publicacion de los actos contractuales fuera de los terminos legales</t>
  </si>
  <si>
    <t xml:space="preserve">- Sanciones disciplinarias.
- Violación del principio de publicidad.
</t>
  </si>
  <si>
    <t xml:space="preserve">- Inobservancia del Manual de Contratación y de la normativa legal aplicable vigente. (Origen: Interno | Factor: Cultura)
- Tráfico de influencias, coerción, entrega de dádivas o abuso de poder. (Origen: Interno | Factor: Cultura)
</t>
  </si>
  <si>
    <t>Elaborar pliegos de condiciones o estudios previos ambiguos, incompletos, direccionados a un proponente, o con requerimientos técnicos excluyentes</t>
  </si>
  <si>
    <t>Elaborar pliegos de condiciones o estudios previos ambiguos, incompletos, direccionados a un proponente, o con requerimientos técnicos excluyentes.</t>
  </si>
  <si>
    <t xml:space="preserve">- Investigaciones disciplinarias, fiscales y penales
- Demandas contra la Entidad.
</t>
  </si>
  <si>
    <t>CLAUDIA MARCELA RINCON CAICEDO</t>
  </si>
  <si>
    <t xml:space="preserve">- COMUNICACION ESTRATEGICA
</t>
  </si>
  <si>
    <t xml:space="preserve">- Desconocimiento de los procedimientos de la comunicación estratégica, establecidos (Origen: Interno | Factor: Cultura)
- Desconocimiento del profesional de comunicación, en cuanto a la perspectiva de género (Origen: Interno | Factor: Cultura)
</t>
  </si>
  <si>
    <t>Debilidades en la asesoría en materia de comunicaciones, a los procesos institucionales.</t>
  </si>
  <si>
    <t xml:space="preserve">- Comunicacion publicada sin perspectiva de genero y lenguaje incluyente
</t>
  </si>
  <si>
    <t xml:space="preserve">- Debilidades en la planificación de las necesidades de comunicación, por parte de los procesos (Origen: Interno | Factor: Cultura)
- Apropiación inadecuada del lenguaje Incluyente en la Entidad (Origen: Interno | Factor: Cultura)
</t>
  </si>
  <si>
    <t>Administración de canales de comunicación institucionales.</t>
  </si>
  <si>
    <t xml:space="preserve">- Desinformación ante la opinión pública
</t>
  </si>
  <si>
    <t xml:space="preserve">- Presión, coerción o entrega de dádivas por parte de superiores jerárquicos o particulares interesados. (Origen: Interno | Factor: Cultura)
- Incumplimiento de políticas de operación y/o actividades del procedimiento &amp;quot;Selección y Vinculación del Personal&amp;quot;. (Origen: Interno | Factor: Cultura)
- Concentración de funciones en una misma  servidora (or) pública(o). (Origen: Sin definir | Factor: Sin definir)
- Falta de tiempo para realizar verificación de documentación. (Origen: Sin definir | Factor: Sin definir)
</t>
  </si>
  <si>
    <t>Realizar nombramientos en vacantes de la planta de personal de la SDMujer, sin el cumplimiento de requisitos exigidos por la normatividad vigente, para beneficio personal o de un tercero.</t>
  </si>
  <si>
    <t xml:space="preserve">- Investigaciones disciplinarias, fiscales y penales.
</t>
  </si>
  <si>
    <t xml:space="preserve">- No realizar las afiliaciones en el momento de la posesión de la servidora(or) pública(o) de la Entidad. (Origen: Sin definir | Factor: Sin definir)
- Cambio de la  servidora (or) pública(o) de EPS, AFP o Cesantías sin previa autorización de las entidades o empresas prestadoras. (Origen: Sin definir | Factor: Sin definir)
- Concentración de funciones en una misma  servidora (or) pública(o). (Origen: Sin definir | Factor: Sin definir)
- Falta de tiempo para realizar o verificar afiliaciones. (Origen: Sin definir | Factor: Sin definir)
</t>
  </si>
  <si>
    <t>Personal sin afiliacion al SGSS</t>
  </si>
  <si>
    <t>Personal en nomina de la Entidad sin afiliacion al Sistema General de Seguridad Social o a alguna(s) de sus entidades (EPS, AFP, ARL, CESANTIAS y Caja de Compensación).</t>
  </si>
  <si>
    <t xml:space="preserve">- Desprotección de una persona por no estar afiliada al Sistema General de Salud.
- Sanciones pecuniarias para la Entidad por no realizar o verificar las afiliaciones.
- Demandas por parte de las (os) Servidoras (es) públicas (os).
- Investigaciones Disciplinarias.
</t>
  </si>
  <si>
    <t xml:space="preserve">- Desconocimiento de la normatividad en cuanto a la administración y manejo de las Historias Laborales. (Origen: Sin definir | Factor: Sin definir)
- No controlar la manipulación de las hojas de vida. (Origen: Sin definir | Factor: Sin definir)
- No aplicación de los Cuadros de Clasificación Documental. (Origen: Sin definir | Factor: Sin definir)
</t>
  </si>
  <si>
    <t>Extravio de documentos de Historias Laborales</t>
  </si>
  <si>
    <t>Perdida o extravio de Documentos de las Historias Laborales de las(los) servidoras(es) públicas(os) de la Entidad.</t>
  </si>
  <si>
    <t xml:space="preserve">- Desactualización de la hoja de vida.
- Que la Entidad no pueda contar con los soportes para manejar situaciones administrativas y defenderse  de posibles reclamaciones.
</t>
  </si>
  <si>
    <t xml:space="preserve">- Ausencia de seguimiento y control a los contratos por parte de la supervisión. (Origen: Sin definir | Factor: Sin definir)
- Retardo pr parte de la supervisión para proyectar la solicitud de liquidación. (Origen: Sin definir | Factor: Sin definir)
- Falta de aplicación del Manual de Contratación por parte de la Supervisión. (Origen: Sin definir | Factor: Sin definir)
- Inexactitud en la información registrada en las bases de datos de la contratación. (Origen: Sin definir | Factor: Sin definir)
</t>
  </si>
  <si>
    <t>Perdida de competencia para liquidar los contratos</t>
  </si>
  <si>
    <t>Transcurrido el término legal para liquidar el contrato, la Entidad no lo liquidó, debiéndolo hacer.</t>
  </si>
  <si>
    <t xml:space="preserve">- Investigaciones y sanciones disciplinarias.
- Constitución de pasivos exigibles.
- Retraso en el pago y en la liberación de saldos a los que hubiere lugar, en los contratos que se deban liquidar.
- Desgaste administrativo.
</t>
  </si>
  <si>
    <t>SANDRA CATALINA CAMPOS ROMERO</t>
  </si>
  <si>
    <t xml:space="preserve">- Inexistencia o ausencia de metodologías para la consolidación y depuración pertinente y oportuna de información (Origen: Interno | Factor: Recursos)
- Debilidad en la socialización de cronogramas de presentación de información externa e interna (Origen: Interno | Factor: Recursos)
</t>
  </si>
  <si>
    <t>Presentación extemporánea o no presentación de información a los entes de control externo o instancias directivas internas</t>
  </si>
  <si>
    <t xml:space="preserve">- 1. Mala calificación de la gestión institucional
- 2. Inicio de procesos disciplinarios internos y externos
</t>
  </si>
  <si>
    <t xml:space="preserve">- PLANEACIÓN Y GESTIÓN
</t>
  </si>
  <si>
    <t xml:space="preserve">- . Desarticulación de los planes intstitucionales frente a lo establecido en el plan estratégico y modelo MIPG (Origen: Interno | Factor: Estrategia)
- Incumplimiento de los objetivos y compromisos institucionales. (Origen: Interno | Factor: Cultura)
- Perdida de credibilidad institucional. (Origen: Externo | Factor: Social / Cultural)
</t>
  </si>
  <si>
    <t>Falta de articulación entre  los diferentes planes de gestión que respondan a los objetivos institucionales.</t>
  </si>
  <si>
    <t>Cuando las acciones de los diferentes planes de gestión no estan correlacionados con los objetivos del plan estrategico institucional</t>
  </si>
  <si>
    <t xml:space="preserve">- Desarticulación de los planes intstitucionales frente a lo establecido en el plan estratégico y modelo MIPG
- Incumplimiento de los objetivos y compromisos institucionales.
- Perdida de credibilidad institucional.
</t>
  </si>
  <si>
    <t xml:space="preserve">- Falta de espacios adecuados para la administración de la gestión documental. (Origen: Interno | Factor: Recursos)
- Incumplimiento de los procedimientos y lineamientos de gestión documental. (Origen: Interno | Factor: Cultura)
- Presiones indebidas de un tercero interno o externo. (Origen: Interno | Factor: Cultura)
</t>
  </si>
  <si>
    <t>Falsedad, ocultamiento, alteración o venta de la información en la documentación física y/o electrónica de la Secretaría Distrital de la Mujer con el fin de favorecer a un tercero o en beneficio propio.</t>
  </si>
  <si>
    <t xml:space="preserve">- Incidencia disciplinaria, fiscal y penal.
- Afectación de los principios de confidencialidad, integridad, autenticidad y no repudio de la información.
- Favorecimiento propio o a un tercero.
- Pérdida de memoria institucional.
- Pérdida de confianza e imagen de la entidad.
</t>
  </si>
  <si>
    <t>ANDREA CATALINA ZOTA BERNAL</t>
  </si>
  <si>
    <t xml:space="preserve">- 1. Falta de seguimiento a los términos de respuesta en cada caso (Origen: Sin definir | Factor: Sin definir)
</t>
  </si>
  <si>
    <t>Atención extemporánea de procesos y peticiones</t>
  </si>
  <si>
    <t xml:space="preserve">- 1. Investigaciones disciplinarias 2. Posible interposisción de acciones de Tutelas contra la entidad
</t>
  </si>
  <si>
    <t xml:space="preserve">- Inexistencia de un archivo (fisico y digital) centralizado de la Oficina Asesora Jurídica (Origen: Sin definir | Factor: Sin definir)
</t>
  </si>
  <si>
    <t>Pérdida de documentos que conforman los expedientes de los procesos judiciales</t>
  </si>
  <si>
    <t xml:space="preserve">- 1. Investigaciones disciplinarias 2. Denuncias penales 3. Afectaciones a terceros
</t>
  </si>
  <si>
    <t xml:space="preserve">- Falta de coordinación y comunicación entre las diferentes dependencias que deben emitir la respuesta (Origen: Sin definir | Factor: Sin definir)
- Presentación de varias solicitudes o requerimientos sobre el mismo asunto. (Origen: Sin definir | Factor: Sin definir)
</t>
  </si>
  <si>
    <t>Emisión de respuestas diferentes y contradictorias a una misma petición</t>
  </si>
  <si>
    <t xml:space="preserve">- 1. Perdida de credibilidad institucional a nivel local y distrital 2. Posibles acciones judiciales contra la entidad
</t>
  </si>
  <si>
    <t xml:space="preserve">- Baja formación en principios éticos y compromiso institucional y social. (Origen: Externo | Factor: Social / Cultural)
- Intereses particulares que incidan en la entrega de información con restricciones constitucionales y/o legales (Origen: Sin definir | Factor: Sin definir)
- Intereses de terceros que incidan en la entrega de información con restricciones constitucionales y/o legales (Origen: Sin definir | Factor: Sin definir)
</t>
  </si>
  <si>
    <t>Incidir en el contenido de una respuesta o en el sentido de una actuación a cargo de la Oficina Asesora Jurídica con el fin de obtener un beneficio propio</t>
  </si>
  <si>
    <t xml:space="preserve">- 1. Investigaciones disciplinarias 2. Denuncia penal  3. Posibles acciones judiciales contra la entidad  4. Afectaciones a terceros que deban resarcirse
</t>
  </si>
  <si>
    <t xml:space="preserve">- 1.Inadecuada aplicación normativa en la proyección y revisión de actos administrativos 2.Normograma desactualizado que incide en el desconocieminot de la normatividad relacionada con la expediición del acto adminsitrativo (Origen: Sin definir | Factor: Sin definir)
- Modificaciones o reformas normativas (Origen: Sin definir | Factor: Sin definir)
</t>
  </si>
  <si>
    <t>Expedición de actos administrativos contrarios a las normas superiores</t>
  </si>
  <si>
    <t xml:space="preserve">- 1. Investigaciones disciplinarias  2.  Demandas contra la entidad ante la jurisdicción contencioso administrativa 3. Posible detrimento patrimoial para la entidad
</t>
  </si>
  <si>
    <t xml:space="preserve">- Baja formación en principios éticos y compromiso institucional y social. (Origen: Externo | Factor: Social / Cultural)
- Intereses particulares que incidan en  el proceso judicial asignado (Origen: Sin definir | Factor: Sin definir)
</t>
  </si>
  <si>
    <t>Manipulacion o alteracion de  los procesos judiciales  asignados para beneficio propio o de un tercero.</t>
  </si>
  <si>
    <t xml:space="preserve">- 1. Investigaciones disciplinarias 2. Posible interposisción de acciones judiciales contra la entidad. 3. Afectaciones a terceros 4. Pérdida de la imagen institucional
</t>
  </si>
  <si>
    <t>CLARA LOPEZ GARCIA</t>
  </si>
  <si>
    <t xml:space="preserve">- TRANSVERSALIZACIÓN DEL ENFOQUE DE GENERO Y DIFERENCIAL PARA MUJERES
</t>
  </si>
  <si>
    <t xml:space="preserve">- Baja capacidad técnica del equipo que brinda asistencia técnica a los sectores, sobre la trasnversalización del enfoque de género,  la implementación de la PPMYEG, la administración pública y cada uno de los sectores. (Origen: Interno | Factor: Recursos)
- Lineamientos para la transversalización del enfoque de género deficientes (Origen: Interno | Factor: Estructura)
</t>
  </si>
  <si>
    <t>Brindar asistencia técnica deficiente a los sectores de la Administración Distrital para la transverzalización del enfoque de género.</t>
  </si>
  <si>
    <t xml:space="preserve">- Los sectores no implementan acciones para la transversalización del enfoque de género
</t>
  </si>
  <si>
    <t xml:space="preserve">- GESTIÓN DE POLÍTICAS PÚBLICAS
</t>
  </si>
  <si>
    <t xml:space="preserve">- Debilidades técnicas en la implementación de lineamientos e instrumentos que hacen parte del ciclo de las políticas públicas a nivel Distrital (Origen: Interno | Factor: Recursos)
</t>
  </si>
  <si>
    <t>Deficiencia en la implementación de los lineamientos técnicos en el ciclo de políticas públicas a partir del enfoque de género en pro de la garantía de los derechos de las mujeres en sus diferencias y diversidades, según las disposiciones Distritales.</t>
  </si>
  <si>
    <t>Inadecuado seguimiento a las políticas públicas a cargo del sector  mujeres.</t>
  </si>
  <si>
    <t xml:space="preserve">- No se puede establecer el grado de avance de la implementación en los planes de acción de las políticas a cargo del sector mujeres.
- No poder tomar de decisiones respecto a las debilidades y fortalezas en la implementación de las políticas públicas a cargo del sector mujeres
- Reprocesos internos y a nivel Distrital en relación con el ciclo de política pública a partir del enfoque de género en pro de la garantía de los derechos de las mujeres en sus diferencias y diversidades
</t>
  </si>
  <si>
    <t>ALEXANDRA QUINTERO BENAVIDES</t>
  </si>
  <si>
    <t xml:space="preserve">- Situaciones de contingencia interna que afecten la prestación del servicio. (Origen: Interno | Factor: Cultura)
- Incremento en la demanda debido a dinámicas sociales coyunturales. (Origen: Externo | Factor: Social / Cultural)
</t>
  </si>
  <si>
    <t>Posibilidad de afectación en la atención oportuna a mujeres víctimas de violencias por sobrepasar la capacidad operativa</t>
  </si>
  <si>
    <t>La atención a mujeres víctimas de violencias por parte del equipo de duplas psicosociales se puede ver afectada en su oportunidad debido a tener incompleto el equipo o presentarse incremento a la demanda por dinámicas sociales coyunturales.</t>
  </si>
  <si>
    <t xml:space="preserve">- 1. Insatisfacción de la ciudadanía.
- 2. No garantizar atención a las mujeres víctimas de violencia de acuerdo con las competencias del sector.
</t>
  </si>
  <si>
    <t>ANGELA JOHANNA MÁQUEZ MORA</t>
  </si>
  <si>
    <t xml:space="preserve">- Falta de recurso humano suficiente e idóneo para ejecutar el plan anual de audítoria. (Origen: Interno | Factor: Recursos)
- Falta de planeación. (Origen: Interno | Factor: Estrategia)
- Cambios normativos no previstos (Origen: Externo | Factor: Legal / Reglamentario)
</t>
  </si>
  <si>
    <t>Presentación inoportuna y/o inadecuada de informes de Ley.</t>
  </si>
  <si>
    <t xml:space="preserve">- Requerimiento por parte de las Entidades Públicas y de Control, por incumplimiento.
- Incumplimiento de objetivos y metas del proceso.
- Efectos legales y/o disciplinarios sobre la  jefa de la Oficina de Control Interno o Secretaria de Despacho como responsable del Sistema de Control Interno.
</t>
  </si>
  <si>
    <t xml:space="preserve">- Riesgos Ambientales  (Riesgos Ambientales)
</t>
  </si>
  <si>
    <t xml:space="preserve">- Falta de mantenimiento de los vehículos que la Secretaría Distrital de la Mujer usa para su servicio. (Origen: Interno | Factor: Cultura)
- Desconocimiento del manejo de sustancias catalogadas como peligrosas. (Origen: Interno | Factor: Cultura)
- Falta de control en el almacenamiento temporal de residuos peligrosos. (Origen: Interno | Factor: Cultura)
</t>
  </si>
  <si>
    <t>Derrames y/o emisiones de agentes contaminantes.</t>
  </si>
  <si>
    <t>Contaminación ambiental.</t>
  </si>
  <si>
    <t xml:space="preserve">- Sanción por parte del ente regulador.
- Contaminación atmosférica.
- Contaminación del suelo.
</t>
  </si>
  <si>
    <t xml:space="preserve">- Desconocimiento de las (os) servidoras (es) públicas (os) y contratistas de los inventarios asignados para el cumplimiento de sus funciones/actividades (Origen: Interno | Factor: Cultura)
- Concentración de acciones y controles para el manejo de los bienes en una misma persona (Origen: Interno | Factor: Estructura)
- La información del inventario no es de fácil acceso para los colaboradores de la Entidad. (Origen: Interno | Factor: Estructura)
- Facilidad que tiene el colaborador de dar diversos usos a los bienes asignados. (Origen: Interno | Factor: Cultura)
- Presión, coherción o entrega de dádivas por parte de superiores jerárquicos, otras/os servidoras/os, contratistas o particulares interesados. (Origen: Interno | Factor: Cultura)
</t>
  </si>
  <si>
    <t>Sustracción de bienes o elementos de la Secretaría Distrital de la Mujer con el fin de favorecer a un tercero o en beneficio propio</t>
  </si>
  <si>
    <t xml:space="preserve">- Detrimetro patrimonial
- Investigaciones disciplinarias, fiscales y penales.
- Desviación de la destinación de los bienes a cargo de la Entidad, en beneficio de un tercero interno o externo que les da un uso privado.
</t>
  </si>
  <si>
    <t xml:space="preserve">- Riesgos tecnológicos (Riesgo tecnológico)
</t>
  </si>
  <si>
    <t>ROSA PATRICIA CHAPARRO NIÑO</t>
  </si>
  <si>
    <t xml:space="preserve">- Falta de una herramienta unificada para el manejo y seguimiento de las agendas de las profesionales (Origen: Interno | Factor: Cultura)
</t>
  </si>
  <si>
    <t>Posibilidad que las mujeres no sean atendidas oportunamente</t>
  </si>
  <si>
    <t>Posibilidad que las mujeres no sean atendidas oportunamente.</t>
  </si>
  <si>
    <t xml:space="preserve">- Perdida de la credibilidad institucional
- Afectación a la integridad de la ciudadana
</t>
  </si>
  <si>
    <t xml:space="preserve">- Falta de una estrategia adecuada de difusión de servicios (Origen: Interno | Factor: Estructura)
</t>
  </si>
  <si>
    <t>Desconocimiento portafolio de servicios</t>
  </si>
  <si>
    <t>Desconocimiento por parte de las ciudadanas del portafolio de servicios de las CIOM.</t>
  </si>
  <si>
    <t xml:space="preserve">- 1. Mala calificación de la gestión institucional  2. No se generan mejoras en los procesos misionales de la institución. 3. Inicio de procesos disciplinarios internos y externos
- 1. Pérdida de imagen institucional e insatisfacción de la ciudadania.
- Incumplimiento de metas y objetivos institucionales
- Disminución de recursos para la ejecución de actividades en futuras vigencias.
- Aumento del número de peticiones,quejas, reclamos por parte de la ciudadanía
</t>
  </si>
  <si>
    <t xml:space="preserve">- Intereses personales de servidoras, servidores o contratistas (Origen: Interno | Factor: Cultura)
- Falta de lineamientos que permitan a las servidoras (es) conocer las condiciones o criterios con los que se deben desarrollar las actividades de cualificación y bienestar por parte de otras entidades, organizaciones y personas naturales en las CIOMS (Origen: Interno | Factor: Cultura)
- Falta de difusión de la gratuidad de los servicios. (Origen: Interno | Factor: Estrategia)
- Deficiente seguimiento sobre las actividades de bienestar y cualificación que realizan de manera voluntaria por las (os) facilitadoras (es) en las CIOM (Origen: Interno | Factor: Estructura)
</t>
  </si>
  <si>
    <t>Permitir el cobro de los servicios que prestan de manera voluntaria las (os) facilitadoras</t>
  </si>
  <si>
    <t>Riesgo asociado a dos OPA inscritas en el SUIT (Orientación, asesoría e intervención jurídica y Orientación Psicosocial) - Permitir el cobro de los servicios que prestan de manera voluntaria las (os) facilitadoras (es) de las actividades de bienestar y cualificación que se realizan en las CIOM  con el fin de favorecerlas(os)o buscar un beneficio propio.</t>
  </si>
  <si>
    <t xml:space="preserve">- Quejas y demandas ante los entes competentes.
- Baja credibilidad y daños a la imagen institucional
- Investigaciones y/o sanciones penales, fiscales o disciplinarias.
</t>
  </si>
  <si>
    <t xml:space="preserve">- 1. presiones de servidoras (es) públicas (os) con poder de decisión para modificar los resultados de la gestión y/o su no presentación (Origen: Interno | Factor: Cultura)
</t>
  </si>
  <si>
    <t>Alterarción y/o no presentación de los reportes que se remiten a los entes rectores relaciondos con la planeación, la inversión, sus resultados y metas alcanzados  en beneficio propio o de terceros</t>
  </si>
  <si>
    <t xml:space="preserve">- Informes de seguimiento a la gestión, la inversión y las metas presentados con resultados sesgados, favoreciendo a un tercero o en beneficio propio
- Afectación de la información en temas de gestión, presupuestales y de cumplimiento de metas, dificultando el ejericico del control social.
- Afectación de la imagen de la Secretaría Distrital de la Mujer por pérdida de la credibilidad en el ejercicio de seguimiento a la gestión.
- Investigaciones y/o sanciones penales, fiscales o disciplinarias.
</t>
  </si>
  <si>
    <t>ANDREA RAMIREZ</t>
  </si>
  <si>
    <t xml:space="preserve">- Intereses personales de servidoras, servidores o contratistas. (Origen: Interno | Factor: Cultura)
- Falta de difusión de la gratuidad de los servicios. (Origen: Interno | Factor: Recursos)
- Deficiente seguimiento sobre las actividades de difusión. (Origen: Interno | Factor: Estrategia)
</t>
  </si>
  <si>
    <t>Inducir a las mujeres que participan de los procesos de formación a otorgar dádivas</t>
  </si>
  <si>
    <t>Inducir a las mujeres que participan de los procesos de formación a otorgar dádivas o beneficios a nombre propio o de terceros, con el fin de favorecer su vinculación en la oferta formativa.</t>
  </si>
  <si>
    <t xml:space="preserve">- Pérdida de imagen y credibilidad institucional,
- Posibles investigaciones y/o sanciones penales, fiscales o disciplinarias.
</t>
  </si>
  <si>
    <t>SANDRA LILIANA CALDERON CASTELLANOS</t>
  </si>
  <si>
    <t xml:space="preserve">- PROMOCIÓN DEL ACCESO A LA JUSTICIA PARA LAS MUJERES
</t>
  </si>
  <si>
    <t xml:space="preserve">- Escalonamiento de casos de manera inoportuna y/o incompleta (Origen: Interno | Factor: Sin definir)
- Información de casos representados o en representación en diferentes bases de datos que dificultan su consolidación. (Origen: Interno | Factor: Sin definir)
- Frecuencia inadecuada de seguimiento a casos por parte del comité de enlaces (Origen: Interno | Factor: Sin definir)
</t>
  </si>
  <si>
    <t>Ejercer representación jurídica, en favor de las mujeres víctimas de violencia,  sin el cumplimiento de requisitos legales y sin la debida diligencia</t>
  </si>
  <si>
    <t>Ejercer representación jurídica sin el cumplimiento de requisitos legales, y sin la debida diligencia, en favor de las mujeres víctimas de violencia</t>
  </si>
  <si>
    <t xml:space="preserve">- Pérdida de imagen y credibilidad institucional
- Sanciones Judiciales para las Abogadas implicadas en el caso
- No se puede brindar la representación de manera oportuna
</t>
  </si>
  <si>
    <t xml:space="preserve">- 1. Solicitud, o entrega y aceptación de dádivas en ejercicio de la auditoría. (Origen: Interno | Factor: Cultura)
- 2. No informar sobre la existencia de un conflicto de interés real o potencial en el ejercicio de la auditoría. (Origen: Interno | Factor: Cultura)
- 3. Amiguismo. (Origen: Interno | Factor: Cultura)
- 4. Presiones indebidas y/o amenazas por parte del auditado o de la alta dirección de la entidad, al equipo auditor. (Origen: Interno | Factor: Cultura)
- 5. Inexistencia de lineamientos y/o mecasnismos institucionales seguros para reportar situaciones irregulares que se identifiquen a lo largo del proceso auditor. (Origen: Interno | Factor: Estrategia)
</t>
  </si>
  <si>
    <t>Manipulación de la información y/o los datos producto de la evaluación independiente</t>
  </si>
  <si>
    <t xml:space="preserve">- 1. Informes de Auditoria presentados ante la Alta Dirección y responsables de procesos, con resultados sesgados que no correspondan a las debilidades y/o a incumplimientos encontrados en la gestión y desempeño de la entidad, favoreciendo al auditado y/o a un tercero interno o externo.
- 2. Afectación de la imagen institucional de la Oficina de Control Interno por pérdida de la credibilidad en el ejercicio de la evaluación independiente.
- 3. Estimular la continuidad del hecho de corrupción.
- 4. Daño al patrimonio institucional.
- 5. Posibles investigaciones y/o sanciones penales, fiscales y/o disciplinarias.
</t>
  </si>
  <si>
    <t xml:space="preserve">- Recibo y/o solicitud de dávivas o favores por parte de servidoras(es) y/contratistas de las Casas Refugio (Origen: Interno | Factor: Cultura)
</t>
  </si>
  <si>
    <t>Asignación arbitraria o negación de cupos en las Casas Refugio en contravía de los requisitos establecidos para favorecer a un tercero</t>
  </si>
  <si>
    <t>Riesgo asociado a una OPA inscrita en el SUIT ( Acogida y protección a mujeres víctimas de violencias con medidas de protección en proyecto Casas Refugio)- Asignación arbitraria o negación de cupos en las Casas Refugio en contravía de los requisitos establecidos para favorecer a un tercero</t>
  </si>
  <si>
    <t xml:space="preserve">- Favorecimiento propio por recibo de dádivas.
- Favorecimiento de un tercero que no cumple los requisitos para acceder al servicio.
- Afectación de la imagen institucional
- Investigaciones y/o sanciones penales, fiscales o disciplinarias
</t>
  </si>
  <si>
    <t xml:space="preserve">- Debilidades en la implementación del procedimiento GF-PR-10 - Trámite de pagos. (Origen: Interno | Factor: Cultura)
- Presión, coherción o entrega de dádivas por parte de superiores jerárquicos, otras/os servidoras/os, contratistas o particulares interesados (Origen: Interno | Factor: Cultura)
</t>
  </si>
  <si>
    <t>Manipulación en el trámite de pagos financieros para realizarlos sin el cumplimiento de los requisitos establecidos para benéfico propio o de un tercero</t>
  </si>
  <si>
    <t>Manipulación en el trámite de pagos financieros para realizarlos sin el cumplimiento de los requisitos establecidos para benéfico propio o de un tercero.</t>
  </si>
  <si>
    <t xml:space="preserve">- Destinación indebida de recursos en beneficio de terceros internos o externos.
- Detrimento patrimonial
- Investigaciones de carácter disciplinario, fiscal y penal
</t>
  </si>
  <si>
    <t xml:space="preserve">- Debido a la ausencia de controles o insuficiencia de estos y/o al deficiente seguimiento de la jefa o el jefe inmediato. Presiones indebidas o intereses particulares. (Origen: Interno | Factor: Cultura)
</t>
  </si>
  <si>
    <t>Evaluación tardía y/o contraria a la ley, de la queja o denuncia realizada en beneficio propio o de un tercero</t>
  </si>
  <si>
    <t xml:space="preserve">- Lo que generaría impunidad,  Perdida de imagen Institucional,  Pérdida de credibilidad
</t>
  </si>
  <si>
    <t xml:space="preserve">- Debido a la ausencia de controles o insuficiencia de estos y/o al deficiente seguimiento de la jefa o el jefe inmediato Presiones indebidas o intereses particulares. (Origen: Interno | Factor: Cultura)
</t>
  </si>
  <si>
    <t>Caducidad - Podría dar lugar a la caducidad o prescripción de manera intencional</t>
  </si>
  <si>
    <t>Caducidad - Podría dar lugar a la caducidad o prescripción de manera intencional, de las actuaciones disciplinarias</t>
  </si>
  <si>
    <t xml:space="preserve">- falta de personal (Origen: Interno | Factor: Recursos)
</t>
  </si>
  <si>
    <t>Cobro inoportuno de las incapacidades ante las EPS</t>
  </si>
  <si>
    <t xml:space="preserve">- Pago por parte de la Entidad a las EPS, por incapacidad no cobrada
</t>
  </si>
  <si>
    <t xml:space="preserve">- Errores en la digitación de la información que afecten los archivos y bases de control (Origen: Interno | Factor: Cultura)
- Debilidad en la aplicación de los procedimientos internos relacionados con el manejo de bienes e inventarios y el diligenciamiento de sus formatos (Origen: Interno | Factor: Cultura)
- Carencia de una herramienta tecnológica adecuada que permita realizar la actualización de los movimientos de inventario en tiempo real, lo que obliga a llevar el control y seguimiento de los mismos de forma manual. (Origen: Interno | Factor: Recursos)
- Inadecuado traslado de bienes entre dependencias y/o funcionarios (Origen: Interno | Factor: Cultura)
- 5 - Implementación inadecuada de medidas de seguridad para salva guardar los bienes de la Entidad  (origen: Interno, factor: (Origen: Interno | Factor: Cultura)
- 6- Desconocimiento del procedimiento para el reporte de la perdida y/o daño de los bienes de la Entidad. (Origen: Interno | Factor: Cultura)
- 7. Temor a sanciones disciplinarias y/o penales por la perdida o daño de los equipos (Origen: Interno | Factor: Cultura)
</t>
  </si>
  <si>
    <t>Extravío, pérdida y/o daño de los bienes de la entidad.</t>
  </si>
  <si>
    <t xml:space="preserve">- Reprocesos en el manejo de bienes y aumento de carga operativa.
- Investigaciones disciplinarias y/o fiscales.
- Desactualización de los inventarios de la Entidad.
- Detrimento para la Entidad, en el sentido de no poder gestionar la recuperación de los bienes con la Aseguradora
</t>
  </si>
  <si>
    <t xml:space="preserve">- Insuficiente divulgación de la política de conflicto de intereses. (Origen: Interno | Factor: Estrategia)
- Practicas Clientelistas (amiguismos clientela) (Origen: Interno | Factor: Cultura)
- Falta de claridad sobre la escogencia de las lideresas que participarán en los procesos de información, sensibilización, formación, capacitación o profesionalización (Origen: Interno | Factor: Estrategia)
</t>
  </si>
  <si>
    <t>Favorecimiento a lideresas que participan en procesos de formación</t>
  </si>
  <si>
    <t>Posibilidad de recibir o solicitar cualquier dádiva o beneficio a nombre propio o de tercero para favorecer a lideresas que participen en el proceso de información, sensibilización, formación, capacitación o profesionalización.</t>
  </si>
  <si>
    <t xml:space="preserve">- Favorecimiento de intereses particulares
- Intercambio de favores
- Desconocimiento sobre el procedimiento para la escogencias de las lideresas que realizarán procesos de formación.
- Desconocimiento de la política de conflicto de intereses.
</t>
  </si>
  <si>
    <t xml:space="preserve">- Barreras en el acceso a los insumos de información estadística y/o que esta se encuentra sin desagregar por las variables sexo, y otras variables del enfoque de género y diferencial. (Origen: Externo | Factor: Social / Cultural)
</t>
  </si>
  <si>
    <t>Inoportunidad en la producción y divulgación de información estadística sobre la situación de derechos de las mujeres con enfoque de género y diferencial, limitando la toma de decisiones de la gestión pública.</t>
  </si>
  <si>
    <t xml:space="preserve">- 1. No tener información actualizada para dar cuenta de la situación en materia de derechos de las mujeres en el distrito capital con enfoque de género y diferencial.
- 2. No contar con evidencias que respalden la toma de decisiones de la gestión pública.
</t>
  </si>
  <si>
    <t xml:space="preserve">- 1. Barreras para la articulación por parte de las demás entidades con competencias en la garantía del derecho de las mujeres a una vida libre de violencias. (Origen: Externo | Factor: Social / Cultural)
- 2. Débil implementación, a nivel nacional y distrital, del marco jurídico del derecho de las mujeres a una vida libre de violencias. (Origen: Externo | Factor: Legal / Reglamentario)
</t>
  </si>
  <si>
    <t>Desarticulación de las acciones de implementación intersectorial del Sistema Sofía Distrital</t>
  </si>
  <si>
    <t>Cuando las acciones de implementación presentan barreras que dificultan su articulación intersectorial.</t>
  </si>
  <si>
    <t xml:space="preserve">- 1. Acciones implementadas por los sectores de manera incompleta desatendiendo a las competencias específicas o sin enfoque de género, diferencial y de derecho de las mujeres.
- 2. Baja credibilidad de la entidad como líder técnico.
</t>
  </si>
  <si>
    <t xml:space="preserve">- Falta de actualización oportuna de los datos de caracterización. (Origen: Interno | Factor: Cultura)
- Falta de seguimiento efectivo e impulso de las acciones requeridas por parte de los equipos de atención frente a los casos asignados por el SAAT. (Origen: Interno | Factor: Cultura)
- Factores individuales, familiares y comunitarios de la ciudadana que le impidan continuar con el seguimiento así como falta de voluntad de la misma. (Origen: Externo | Factor: Social / Cultural)
- Desconocimiento en la información de mujeres valoradas en riesgo de muerte por parte de las autoridades competentes, por el no envío o demora en el envío de esta información. (Origen: Externo | Factor: Social / Cultural)
</t>
  </si>
  <si>
    <t>Posibilidad de que las mujeres en riesgo de feminicidio no cuenten con la atención y seguimiento oportuno, según las necesidades y contextos particulares.</t>
  </si>
  <si>
    <t>Mujeres valoradas o identificadas en riesgo de feminicidio que son remitidas al Sistema Articulado de Alertas Tempranas para la Prevención del Feminicidio- SAAT, no están recibiendo la atención o seguimiento pertinente, que pudiera prevenir la materialización del feminicidio.</t>
  </si>
  <si>
    <t xml:space="preserve">- 1. No garantizar atención con enfoque de género, de derechos humanos de las mujeres y diferencial.
</t>
  </si>
  <si>
    <t xml:space="preserve">- informes y reportes insuficientes para las necesidades de la Entidad (Origen: Interno | Factor: Cultura)
- cruce de varios reportes de forma manual (Origen: Interno | Factor: Cultura)
- SAP es un ERP estándar lo cual limita la creación de nuevos reportes (Origen: Interno | Factor: Cultura)
</t>
  </si>
  <si>
    <t>Presentacion de informes inoportunos e inexactos</t>
  </si>
  <si>
    <t>Presentación de informes inoportunos e inexactos para clientes internos y/o entes de control que pueden afectar otros procesos y/o generar investigaciones, sanciones y/o Multas</t>
  </si>
  <si>
    <t xml:space="preserve">- Sanciones pecuniarias por incumplimiento normativo.
- Generación de reprocesos.
- Pérdida de credibilidad del proceso.
- Investigaciones y procesos disciplinarios a los(as) responsable(s) del proceso.
- 3. Traslado de requerimientos a los organismos de control.
- Toma de desiciones basada en información desarticulada e insuficiente
</t>
  </si>
  <si>
    <t xml:space="preserve">- 1-  Rotación de personal (Origen: Interno | Factor: Cultura)
- 2- Falta capacitaciones y sensibilizaciones para la organización y almacenamiento de la información, en la etapa de clasificación, ordenación, foliación, rotulación, diligenciamiento de la hoja de control y FUID (Origen: Interno | Factor: Cultura)
- 3 - Falta seguimiento y control de las actividades realizadas por los auxiliares y técnicas (Origen: Interno | Factor: Cultura)
- 4-  Ausencia de conocimientos del personal encargado de la administración y organización del Archivo Central y de gestión centralizado en manejo de emergencias . (Origen: Interno | Factor: Cultura)
- 5 - Ausencia de seguridad en el espacio de almacenamiento en el archivo de gestión centralizado( contratos). (Origen: Interno | Factor: Estructura)
- 6- Ausencia de mobiliario suficiente para el almacenamiento de la documentación producida en los archivos de gestión y archivo central de la entidad.  y materiales adecuados para la elaboración de las unidades de almacenamiento (cajas). (Origen: Interno | Factor: Recursos)
- 7- Ausencia de regularidad en la periodicidad de las jornadas de limpieza. (Origen: Interno | Factor: Cultura)
</t>
  </si>
  <si>
    <t>Perdida de Documentos físicos por deterioro físico y químico biológico, Almacenamiento inadecuado o errores en la organización previa a la conservación</t>
  </si>
  <si>
    <t xml:space="preserve">- 1-  Incidencia disciplinaria, fiscal y penal.
- 2- Afectación de los principios de confidencialidad, integridad, autenticidad y no repudio de la información.
- 3- Favorecimiento propio o a un tercero.
- 4- Pérdida de memoria institucional.
- 5- Pérdida de confianza e imagen de la entidad.
</t>
  </si>
  <si>
    <t xml:space="preserve">- 1 - Informes y reportes insuficientes para las necesidades de la entidad (Origen: Interno | Factor: Cultura)
- 2 -Realización de cruces de  varios reportes y en ocasiones realizar los reportes de forma manual (Origen: Interno | Factor: Cultura)
- 3 - SAP es un ERP Estándar, lo cual limita la creación de nuevos reportes (Origen: Externo | Factor: Tecnológico)
</t>
  </si>
  <si>
    <t>Presentación de informes inoportunos e inexactos</t>
  </si>
  <si>
    <t xml:space="preserve">- 1- Sanciones pecuniarias por incumplimiento normativo.
- 2- Reprocesos
- 3- Pérdida de Credibilidad
- 4- Investigaciones y procesos disciplinarios a los(as) responsable(s) del proceso.
- 5- Requerimientos por parte de entes de control
- 6- Toma de Decisiones inadecuada
</t>
  </si>
  <si>
    <t xml:space="preserve">- 1- Aplicativos que no cuentan con una transcaccion que permita el registro por captura directa de las cuentas por pagar y su pago. (Origen: Interno | Factor: Cultura)
- 2- SAP es un ERP standar, lo cual limita la creación de nuevas transaciones (Origen: Externo | Factor: Tecnológico)
</t>
  </si>
  <si>
    <t>Procesos de Cargue Manual de Pagos</t>
  </si>
  <si>
    <t>Procesos de Cargue de Pagos a través de una planilla de excel compleja y cuya alimentación se hace de forma manual</t>
  </si>
  <si>
    <t xml:space="preserve">- 1- Rechazo de pagos por datos incorrectos.
- 2- Descuentos a realizar no aplicados.
- 3- Reprocesos.
- 4 -Solicitud de pago de intereses por mora.
- 5- Pagos dobles
- 6- Ejecución indebida del PAC.
- 7- Constitución de reservas presupuestales y pasivos exigibles.
</t>
  </si>
  <si>
    <t xml:space="preserve">- 1 - Aplicativos que no permite la integración con otros aplicativos. (Origen: Interno | Factor: Recursos)
</t>
  </si>
  <si>
    <t>Falta de integración del sistema nómina, contable y financiero de la entidad</t>
  </si>
  <si>
    <t xml:space="preserve">- 1- Inconsistencia entre la información de nomina, financiera y contable.
- 2- Sanciones pecuniarias por incumplimiento normativo.
- 3- Reprocesos
- 4- Pérdida de credibilidad
</t>
  </si>
  <si>
    <t xml:space="preserve">- Riesgos Operativos (Riesgos Operativos )
- Riesgos tecnológicos (Riesgo tecnológico)
</t>
  </si>
  <si>
    <t xml:space="preserve">- 1- Informacipón incosistente o errada (Origen: Interno | Factor: Cultura)
- 2- No envío de la reprogramación del PAC por parte de las dependencias a DGAF (Origen: Interno | Factor: Cultura)
- 3- Inexactitud en la información enviada por las dependencias a DGAF (Origen: Interno | Factor: Cultura)
- 4- Falta de seguimiento de las dependencia, con el fin de asegurar que las cuentas contempladas en la reprogramación se radiquen y surtan el pago. (Origen: Interno | Factor: Cultura)
- 5. Los soportes de la cuenta a pagar, estan incompletos, inconstentes o errados. (Origen: Interno | Factor: Cultura)
</t>
  </si>
  <si>
    <t>Inadecuado Seguimiento al PAC</t>
  </si>
  <si>
    <t xml:space="preserve">- 1- Incremento del PAC no ejecutado.
- 2- Procesos adicionales: Traslados No compensado.
- 3- Disminución de Recursos en otros períodos.
- 4- Constitución de reservas presupuestales y pasivos exigibles
- 5- Sanciones para la Entidad.
- 6- Disminución del presupuesto para la proxima vigencia
</t>
  </si>
  <si>
    <t xml:space="preserve">- 1-Error involuntario de servidora, servidor público o contratista en el momento de gestionar y radicar documentos dentro del ORFEO. (Origen: Interno | Factor: Cultura)
- 2- Falta de capacitación en el procedimiento de radicación y uso del ORFEO (Origen: Interno | Factor: Cultura)
- 3- Desconocimiento de auxiliares de las series documentales que se encuentran en la TRD (Origen: Interno | Factor: Cultura)
</t>
  </si>
  <si>
    <t>Perdida de Documento electrónico por asociación errada de imágenes a radicados de ORFEO -  por tipificación errada de expedientes -</t>
  </si>
  <si>
    <t xml:space="preserve">- 1- Baja oportunidad en la respuesta y gestión de procesos misionales y de apoyo
- 2 -Baja calificación en visitas de seguimiento adelantadas por la Dirección de Archivo de Bogotá
</t>
  </si>
  <si>
    <t xml:space="preserve">- 1- Desconocimiento de las responsabilidades de las dependencias (Origen: Interno | Factor: Cultura)
</t>
  </si>
  <si>
    <t>Direccionamiento errado de comunicaciones oficiales, acciones de tutela, derechos de petición</t>
  </si>
  <si>
    <t xml:space="preserve">- 1- Obsolescencia normativa (Origen: Externo | Factor: Legal / Reglamentario)
- 2- Modernización del Estado (Origen: Externo | Factor: Legal / Reglamentario)
- 3- Jurisprudencia archivística (Origen: Externo | Factor: Legal / Reglamentario)
- 4- Actualización normas internacionales (Origen: Externo | Factor: Legal / Reglamentario)
</t>
  </si>
  <si>
    <t>Cambio de Normatividad archivística</t>
  </si>
  <si>
    <t xml:space="preserve">- 1- Deficiencia técnica en la implementación de los instrumentos archivísticos
- 2- Incumplimiento de la normatividad
- 3- Baja en la calificación en las visitas de seguimiento realizadas por el Archivo de Bogotá
</t>
  </si>
  <si>
    <t xml:space="preserve">- 1- Desconocimiento del Código Único Disciplinario (Origen: Interno | Factor: Cultura)
- 2- Desconocimiento del Reglamento Interno de Gestión Documental y Archivo de la Entidad (Origen: Interno | Factor: Cultura)
- 3- Falta de capacitaciones (Origen: Interno | Factor: Cultura)
- 4- Falta de buenas prácticas (Origen: Interno | Factor: Cultura)
- 5- Deficiencia en la implementación de procedimientos archivísticos (Origen: Interno | Factor: Cultura)
</t>
  </si>
  <si>
    <t>Error en la identificación de los documentos de apoyo</t>
  </si>
  <si>
    <t>Los documentos de apoyo, son aquellos de carácter general, temporal y solamente informativos (leyes, decretos, resoluciones, manuales, instructivos, duplicados, invitaciones, propaganda) que no son considerados como documentos de archivo y por carecer de valores primarios y secundarios deben ser eliminados una vez pierdan su utilidad en los archivos de gestión. El riesgo se materializa cuando por error se eliminen documentos o expedientes definidos en las TRD los cuales no puedan ser recuperados en otras series documentales o aplicativos institucionales</t>
  </si>
  <si>
    <t xml:space="preserve">- 1- Pérdida parcial del acervo documental de la Entidad
- 2- Desintegración de los expedientes
- 3- Deterioro de la imagen corporativa
- 4- Imposibilidad para responder frente al asunto correspondiente
- 5- Imposibilidad de garantizar el acceso a la información
</t>
  </si>
  <si>
    <t xml:space="preserve">- 1- La indebida aplicación del guía de transferencias (Origen: Interno | Factor: Cultura)
- 2- Falta de personal  idóneo (Origen: Interno | Factor: Recursos)
- 3- Desconocimiento de la normatividad archivística (Origen: Interno | Factor: Cultura)
- 4- Desconocimiento de la normatividad de tránsito (Origen: Interno | Factor: Cultura)
</t>
  </si>
  <si>
    <t>Perdida de documentos durante el traslado por Transferencias documentales</t>
  </si>
  <si>
    <t>El proceso de transferencias primarias consiste en el traslado de expedientes desde las oficinas ubicadas en el Edificio Elemento, Casas de Igualdad, Casas Refugio y/o Casa todas al Archivo Central ubicado en Fontibón, en consecuencia los riesgos de movilidad de estos archivos están asociados al traslado y pérdida de información parcial o total por hurto, deterioro de los documentos, inadecuada manipulación en el cargue o descargue de los expedientes</t>
  </si>
  <si>
    <t xml:space="preserve">- 1- Daños por inundaciones, accidentes electricos o situaciones de fuerza mayor causadas por la naturaleza. (Origen: Interno | Factor: Estructura)
</t>
  </si>
  <si>
    <t>Perdida de información por daños ocasionados en las instalaciones donde se ubica el archivo de la entidad.</t>
  </si>
  <si>
    <t>RIESGOS DE CORRUPCIÓN</t>
  </si>
  <si>
    <t xml:space="preserve">ANÁLISIS ASPECTOS </t>
  </si>
  <si>
    <t>OBSERVACIONES OCI</t>
  </si>
  <si>
    <t>ID
LUCHA</t>
  </si>
  <si>
    <t>Riesgo</t>
  </si>
  <si>
    <t>Acción u Omisión</t>
  </si>
  <si>
    <t>Uso del Poder</t>
  </si>
  <si>
    <t>Desvio gestión de lo Público</t>
  </si>
  <si>
    <t>Beneficio Privado</t>
  </si>
  <si>
    <t>(Marcar con Equis X)</t>
  </si>
  <si>
    <t>Cumple/No Cumple</t>
  </si>
  <si>
    <t>Erika Cervantes Linero</t>
  </si>
  <si>
    <t>Dalia Ines Olarte Martinez</t>
  </si>
  <si>
    <t>Adibi Jalima Jalafes Montes</t>
  </si>
  <si>
    <t>Sandra Catalina Campos Romero</t>
  </si>
  <si>
    <t>Angela Johanna Marquez Mora</t>
  </si>
  <si>
    <t>MATRIZ DE RIESGOS SDMUJER NOVIEMBRE 2021</t>
  </si>
  <si>
    <t>RIESGOS</t>
  </si>
  <si>
    <t>CONTROLES</t>
  </si>
  <si>
    <t>ID LUCHA RIESGO</t>
  </si>
  <si>
    <t>Nombre</t>
  </si>
  <si>
    <t>Nombre del Control</t>
  </si>
  <si>
    <t>Descripcicón del Control</t>
  </si>
  <si>
    <t>Periodicidad de ejecución</t>
  </si>
  <si>
    <t>Tipo de control
25% Preventivo
15% Detectivo
10%Correctivo</t>
  </si>
  <si>
    <t>Tipo de manejo</t>
  </si>
  <si>
    <t>Naturaleza del control
15% Manual
25% Automático</t>
  </si>
  <si>
    <t>Responsable de ejecución</t>
  </si>
  <si>
    <t>EVALUACIÓN DEL DISEÑO o ESTRUCTURA DE CONTROLES</t>
  </si>
  <si>
    <t>OBSERVACIONES OCI DISEÑO/ESTRUCTURADE CONTROLES</t>
  </si>
  <si>
    <t xml:space="preserve"> EVALUACIÓN DE LA EJECUCIÓN DEL CONTROL </t>
  </si>
  <si>
    <t>OBSERVACIONES OCI EJECUCIÓN DE CONTROLES</t>
  </si>
  <si>
    <t xml:space="preserve">SOLIDEZ DEL CONTROL </t>
  </si>
  <si>
    <t>La Acción descrita es coherente con el Riesgo?</t>
  </si>
  <si>
    <t>¿Responsable con autoridad y adecuada segregación de funciones?</t>
  </si>
  <si>
    <t>Periodicidad</t>
  </si>
  <si>
    <t>Propósito</t>
  </si>
  <si>
    <t>¿Manejo de desviaciones?</t>
  </si>
  <si>
    <t>¿Evidencia o rastro de la ejecución?</t>
  </si>
  <si>
    <t>¿Formalizado en documentos del Proceso (LUCHA)?</t>
  </si>
  <si>
    <t>TOTAL EVALUACIÓN DISEÑO</t>
  </si>
  <si>
    <t>Ejecucion del control</t>
  </si>
  <si>
    <t xml:space="preserve">Materialización </t>
  </si>
  <si>
    <t>EVALUACIÓN EJECUCIÓN</t>
  </si>
  <si>
    <t>Evaluación Diseño</t>
  </si>
  <si>
    <t>Evaluación Ejecución</t>
  </si>
  <si>
    <t xml:space="preserve">SOLIDEZ INDIVIDUAL DEL CONTROL </t>
  </si>
  <si>
    <t>SOLIDEZ CONJUNTO DE CONTROLES</t>
  </si>
  <si>
    <t>Puntaje</t>
  </si>
  <si>
    <t>Clasificación</t>
  </si>
  <si>
    <t>Verificar el cumplimiento</t>
  </si>
  <si>
    <t>Verificar el cumplimiento de los compromisos suscritos</t>
  </si>
  <si>
    <t>Trimestral</t>
  </si>
  <si>
    <t>Preventivo</t>
  </si>
  <si>
    <t>Reducir</t>
  </si>
  <si>
    <t>Manual</t>
  </si>
  <si>
    <t>- DIANA MARIA PARRA ROMERO
- Denis Helbert Morales Roa</t>
  </si>
  <si>
    <t>Lineamiento técnico sobre los pactos de corresponsabilidad</t>
  </si>
  <si>
    <t>Lineamiento técnico sobre los pactos de corresponsabilidad, en el cual se establezca el rol y compromiso a cumplir por parte de cada actor o actora partícipe del pacto.</t>
  </si>
  <si>
    <t>Informe semestral de seguimiento CCM y SDMUJER</t>
  </si>
  <si>
    <t>Informe semestral de seguimiento y verificación del cumplimiento de los compromisos pactados entre las consejeras consultivas y la SDMujer.</t>
  </si>
  <si>
    <t>Informe semestral de seguimiento CCM y los Sectores</t>
  </si>
  <si>
    <t>Informe semestral de seguimiento y verificación del cumplimiento de los compromisos pactados entre las consejeras consultivas y la Administración Distrital.</t>
  </si>
  <si>
    <t>Revisar la documentación allegada para el pago de las obligaciones o compromisos, la cual debe estar de acuerdo con cada caso específico.</t>
  </si>
  <si>
    <t>Diaria</t>
  </si>
  <si>
    <t>- LILIANA PATRICIA HERNANDEZ HURTADO
- CLAUDIA PATRICIA VELASCO LÃPEZ</t>
  </si>
  <si>
    <t>Verificar que la orden de pago o relación de autorización estén diligenciadas correctamente.</t>
  </si>
  <si>
    <t>Verificar que la orden de pago o relación de autorización estén diligenciadas correctamente en el sistema de pagos de la SDH Ãá- Dirección Distrital de Tesorería y de la Entidad.</t>
  </si>
  <si>
    <t>Ajustar, conciliar y verificar movimientos contables.</t>
  </si>
  <si>
    <t>Verificar los saldos en cada una de las cuentas contables, conciliar los movimientos contables, y realizar los ajustes y reclasificaciones en los casos que aplique.</t>
  </si>
  <si>
    <t>Mensual</t>
  </si>
  <si>
    <t>Combinado</t>
  </si>
  <si>
    <t>- LILIANA PATRICIA HERNANDEZ HURTADO
- Amanda Martinez Arias</t>
  </si>
  <si>
    <t>Presentar a la Mesa Técnica de Sostenibilidad Contable las partidas a depurar para su estudio y recomendación de saneamiento</t>
  </si>
  <si>
    <t>Mitigar</t>
  </si>
  <si>
    <t>Conservación de la Información digital.</t>
  </si>
  <si>
    <t>- Erika Cervantes Linero
- Stefania Vidal Padilla</t>
  </si>
  <si>
    <t>Ubicación del archivo y documentos en lugar adecuado y seguro.</t>
  </si>
  <si>
    <t>Elaboración de  actas de reparto de procesos, en las cuales se registran los expedientes disciplinarios y el profesional a cargo de los mismos.</t>
  </si>
  <si>
    <t>Hacer seguimiento a las alertas del SID3</t>
  </si>
  <si>
    <t>Seguimiento a los procesos</t>
  </si>
  <si>
    <t>Seguimiento constante a los procesos por parte de la operadora disciplinaria de la Subsecretaría de Gestión corporativa.</t>
  </si>
  <si>
    <t>Semestral</t>
  </si>
  <si>
    <t>Verificar que los proyectos realizados por la Profesional Comisionada estén basados en las pruebas legalmente aportadas al proceso Disciplinario.</t>
  </si>
  <si>
    <t>Realizar seguimiento semestral a los procesos disciplinarios mediante la elaboración, entrega y  revisión de informe de estado de procesos disciplinarios.</t>
  </si>
  <si>
    <t>DALIA INES OLARTE MARTINEZ</t>
  </si>
  <si>
    <t>Realizar socializaciones para la prevención de malas prácticas asociadas a la solicitud de dádivas o pagos por la prestación de los servicios ofertados por la Entidad, así como la divulgación referente a la gratuidad de los servicios.</t>
  </si>
  <si>
    <t>- Leidy Briyith Alvarez Alvarez
- Diego AndrÃ©s Pedraza
- Natalia Aguilera Quintero</t>
  </si>
  <si>
    <t>Seguimiento a las dependencias para que las respuestas a las peticiones ciudadanas sean emitidas de fondo y dentro de los términos establecidos por ley</t>
  </si>
  <si>
    <t>Seguimiento a las dependencias para que las respuestas a las peticiones ciudadanas sean emitidas de fondo y dentro de los términos establecidos por ley.</t>
  </si>
  <si>
    <t>Registro de todas las peticiones ciudadanas en el Sistema Distrital para la Gestión de Peticiones Ciudadanas, Bogotá Te Escucha</t>
  </si>
  <si>
    <t>Registro de todas las peticiones ciudadanas en el Sistema Distrital para la Gestión de Peticiones Ciudadanas, Bogotá Te Escucha.</t>
  </si>
  <si>
    <t>Seguimiento</t>
  </si>
  <si>
    <t>Verificación trimestral a los tiempos de publicación de los procesos en los portales de contratación, por parte de la Directora de Contratación al Técnico Administrativo.</t>
  </si>
  <si>
    <t>Correctivo</t>
  </si>
  <si>
    <t>- Adibi Jalima Jalafes Montes
- Tania Carolina MartÃ­nez Blanco</t>
  </si>
  <si>
    <t>Priorizar las publicaciones</t>
  </si>
  <si>
    <t>Priorizar dentro de las actividades la publicación de los actos contractuales.</t>
  </si>
  <si>
    <t>Verificar el cumplimiento de los requisitos de elaboración de estudios previos, de conformidad con la normativa vigente aplicable.</t>
  </si>
  <si>
    <t>Cuando se requiera</t>
  </si>
  <si>
    <t>Dar respuesta a todas las observaciones presentadas por los posibles proponentes, en desarrollo de los diferentes procesos de selección que adelante la Entidad.</t>
  </si>
  <si>
    <t>Realizar la publicación de los estudios previos de los procesos contractuales que realice la entidad.</t>
  </si>
  <si>
    <t>Revisar y aprobar el diseño de las piezas graficas digitales o impresas y materiales de comunicación audiovisual.</t>
  </si>
  <si>
    <t>- CLAUDIA PATRICIA LOPEZ HERRERA</t>
  </si>
  <si>
    <t>Revisar contenido y Realizar aprobación.</t>
  </si>
  <si>
    <t>Verificar el cumplimiento de los requisitos de nombramiento conforme al  Manual de Funciones y Competencias vigente en la Entidad, y registrar la información y documentos requeridos utilizando el formato</t>
  </si>
  <si>
    <t>Verificar el cumplimiento de los requisitos de nombramiento conforme al  Manual de Funciones y Competencias vigente en la Entidad, y registrar la información y documentos requeridos utilizando el formato:
- GTH-FO-41 Revisión de cumplimiento de requisitos mínimos</t>
  </si>
  <si>
    <t>- Andrea Milena Parada Ortiz</t>
  </si>
  <si>
    <t>Diligenciamiento y radicación oportuna de afiliaciones</t>
  </si>
  <si>
    <t>Diligenciar y radicar oportunamente los formatos correspondientes en las empresas o entidades del Sistema General de Seguridad Social.</t>
  </si>
  <si>
    <t>Utilización del formato : GTH-FO-01 Relación de documentos nombramientos .</t>
  </si>
  <si>
    <t>Utilizar el formato : GTH-FO-01 Relación de documentos nombramientos.</t>
  </si>
  <si>
    <t>Custodia, archivo y foliación de historias laborales</t>
  </si>
  <si>
    <t>Contar con la exclusividad de una (1) persona que se encarga de la custodia, archivo y foliación de todos los documentos que se encuentran en la historia laboral de cada servidora o servidor público, las cuales reposan en un espacio exclusivo para tal fin. Aclarando que la custodia y el archivo se realiza a las historias laborales de las servidoras o servidores vinculados y desvinculados y la foliación se realiza a las historias laborales de las servidoras o servidores desvinculados, toda vez que frente a las de las servidoras y servidores vinculados ésta ya no se sigue alimentando debido a la terminación del vínculo laboral.</t>
  </si>
  <si>
    <t>Utilización del formato GA-FO-05 - Afuera</t>
  </si>
  <si>
    <t>Utilizar el formato GA-FO-05 - Afuera, con el fin de tener control sobre el préstamo de las historias laborales.</t>
  </si>
  <si>
    <t>Alertas a los supervisores en relación con los contratos pendientes por liquidar</t>
  </si>
  <si>
    <t>Generar alertas (comunicados y recordatorios) a las(os) supervisoras(es) en relación con los contratos pendientes por liquidar y los términos para el vencimiento de los plazos definidos para el efecto.</t>
  </si>
  <si>
    <t>Realizar seguimiento a los lineamientos y cronograma establecidos</t>
  </si>
  <si>
    <t>Realizar seguimiento a los lineamientos y cronograma establecidos para el cumplimiento de la entrega de la información requeridos por órganos de control internos y externos y ciudadanía en general</t>
  </si>
  <si>
    <t>- Ivonne Sanchez Perea</t>
  </si>
  <si>
    <t>Realizar la validación a los  planes de gestión institucional</t>
  </si>
  <si>
    <t>Realizar la validación a los  planes de gestión institucional.</t>
  </si>
  <si>
    <t>Anual</t>
  </si>
  <si>
    <t>- MONICA LIBIA DE LA CRUZ VILLOTA
- Maria Carolina Ardila Garzon</t>
  </si>
  <si>
    <t>Realizar el seguimiento a la ejecución de los planes de gestión institucional</t>
  </si>
  <si>
    <t>Verificación, por parte de quien ejerce la custodia del documento, de la existencia de restricción legal o acceso reservado al mismo. Corresponde a la persona responsable del expediente en la dependencia</t>
  </si>
  <si>
    <t>Verificación, por parte de quien ejerce la custodia del documento, de la existencia de restricción legal o acceso reservado al mismo. Corresponde a la persona responsable del expediente en la dependencia.</t>
  </si>
  <si>
    <t>- DORIS ESTHER UBAQUE VANEGAS
- LILIANA PATRICIA HERNANDEZ HURTADO</t>
  </si>
  <si>
    <t>Verificar término de cinco (5) días hábiles contados a partir de la fecha del préstamo de la documentación</t>
  </si>
  <si>
    <t>Verificar término de cinco (5) días hábiles contados a partir de la fecha del préstamo de la documentación.</t>
  </si>
  <si>
    <t>Verificar diligenciamiento correcto y que la información del documento este completa.  Corresponde a la persona responsable del expediente en la dependencia</t>
  </si>
  <si>
    <t>Verificar diligenciamiento correcto y que la información del documento este completa.  Corresponde a la persona responsable del expediente en la dependencia.</t>
  </si>
  <si>
    <t>Hacer seguimiento semanal a las peticiones y solicitudes asignadas a cada profesional, verificando la fecha de entrada, el trámite y la fecha de vencimiento</t>
  </si>
  <si>
    <t>Semanal</t>
  </si>
  <si>
    <t>- NIDYA LILIANA ESPEJO MEDINA</t>
  </si>
  <si>
    <t>Seguimiento periódico al cargue de la información asociada a la defensa judicial de la Entidad en el aplicativo SIPROJ por las abogadas y abogados a cargo de los procesos judiciales</t>
  </si>
  <si>
    <t>Diligenciamiento del índice que contenga los temas de las respuestas a solicitudes consolidadas por la Oficina Asesora por parte de las abogadas y abogados de la Oficina</t>
  </si>
  <si>
    <t>Promover  la inclusión de capacitaciones sobre responsabilidad disciplinaria de las y los servidores públicos y normatividad asociada en el Plan de capacitación de la entidad,</t>
  </si>
  <si>
    <t>- ANDREA CATALINA ZOTA BERNAL</t>
  </si>
  <si>
    <t>Revisión de los proyectos de actos administrativos por la Jefa de la Oficina Asesora Jurídica y solicitud de correcciones, si hay lugar a ellas</t>
  </si>
  <si>
    <t>Seguimiento a la actualización del normograma de la entidad, en lo atienente a los procedimientos de la Oficina Asesora Jurídica</t>
  </si>
  <si>
    <t>Supervisión permanente de la información ingresada al SIPROJ por las abogadas y abogados a cargo de los procesos judiciales</t>
  </si>
  <si>
    <t>Seguimiento a la planeación interna sobre la asistencia técnica.</t>
  </si>
  <si>
    <t>- LUZ IRAYDA ROJAS ZAMBRANO
- YENNI MAGOLA ROSERO SOSA</t>
  </si>
  <si>
    <t>Formulación y/o Actualización de los documentos de asistencia técnica por sector</t>
  </si>
  <si>
    <t>- LUZ IRAYDA ROJAS ZAMBRANO
- CLARA LOPEZ GARCIA
- YENNI MAGOLA ROSERO SOSA</t>
  </si>
  <si>
    <t>Solicitud escrita de reportes de seguimiento a  los sectores sobre la entrega de reportes frente a la implementación de las políticas a cargo del sector mujeres.</t>
  </si>
  <si>
    <t>- SANDRA MARIA CIFUENTES SANDOVAL
- CLARA LOPEZ GARCIA
- YENNI MAGOLA ROSERO SOSA</t>
  </si>
  <si>
    <t>Consolidar, revisar y analizar, los reportes de seguimiento de los sectores con responsabilidad en la implementación de las políticas públicas a cargo del sector mujeres</t>
  </si>
  <si>
    <t>Verificar que las mujeres que son remitidas al equipo de duplas psicosociales son atendidas de manera oportuna.</t>
  </si>
  <si>
    <t>La coordinadora del equipo de Duplas Psicosociales verificará mensualmente que el número de casos que son remitidos no superen el umbral establecido para casos en espera. 
Se realizará reporte en plan de acción en el campo retrasos y alternativas de solución "en el periodo correspondiente no se evidenció que el número de casos en estado de espera haya superado el número de casos en estado en atención" (Soporte que no se materializó el riesgo).</t>
  </si>
  <si>
    <t>- DAYAN ESTEFANY CAMARGO GARCIA</t>
  </si>
  <si>
    <t>ANGELA JOHANNA MÁRQUEZ MORA</t>
  </si>
  <si>
    <t>Verificar mensualmente el cumplimiento del plan anual de auditoría aprobado por el Comité Institucional de Coordinación de Control Interno</t>
  </si>
  <si>
    <t>- Maryam Paola Herrera Morales
- Angela Johanna Marquez Mora</t>
  </si>
  <si>
    <t>Realización de mantenimientos preventivos a los vehículos de propiedad de la entidad.</t>
  </si>
  <si>
    <t>- LILIANA PATRICIA HERNANDEZ HURTADO
- Diana Linda Bueno</t>
  </si>
  <si>
    <t>Verificar el embalaje y etiquetado de residuos peligrosos.</t>
  </si>
  <si>
    <t>Verificar que se realizó el embalaje y etiquetado del residuo peligroso, de acuerdo con las características de peligrosidad y lo establecido  en el á"Plan de Gestión Integral de Residuos Peligrososá" DE-PL-02.</t>
  </si>
  <si>
    <t>Verificar que las (os) servidoras (es) públicas (os) y contratistas conozcan los inventarios asignados para el cumplimiento de sus funciones/actividades.</t>
  </si>
  <si>
    <t>- LILIANA PATRICIA HERNANDEZ HURTADO</t>
  </si>
  <si>
    <t>Verificar a la terminación de la vinculación laboral o contractual la entrega de los insumos, suministros, herramientas, dotación, implementación, inventarios y/o materiales que sean puestos a su disposición para la prestación del servicio.</t>
  </si>
  <si>
    <t>- MARIA DEL ROSARIO REYES SEPULVEDA</t>
  </si>
  <si>
    <t>Verificar saldos, realizar los ajustes correspondientes, diligenciar la conciliación de inventarios, contabilizar los movimiento del Kárdex y verificar la conciliación.</t>
  </si>
  <si>
    <t>Realizar envió anual del reporte de inventarios a cada uno de los funcionarios y/o contratistas, de tal manera que pueda tener conocimiento del mismo y puedan validar que las placas correspondan a los elementos asignados.</t>
  </si>
  <si>
    <t>- Fanny Yaneth Torres Mesa</t>
  </si>
  <si>
    <t>Ubicación de citas para atención</t>
  </si>
  <si>
    <t>el personal encargado identificara y confirmara un cupo en la agenda de las y  los profesionales de la estrategia para asignar la cita de atención a la ciudadana.</t>
  </si>
  <si>
    <t>- Francy Paola Guerrero Cruz</t>
  </si>
  <si>
    <t>Difusión de servicios</t>
  </si>
  <si>
    <t>Permanente difusión de los servicios a la ciudadanía a través del desarrollo de una estrategia integral que contemple la identificación de población objeto no alcanzada y cubierta con mecanismos de comunicación directa y efectiva.</t>
  </si>
  <si>
    <t>Verificar que en la publicación y difusión de información sobre la oferta institucional</t>
  </si>
  <si>
    <t>Verificar que en la publicación y difusión de información sobre la oferta institucional de servicios, se indique sobre la gratuidad de los mismos (carteleras institucionales, piezas comunicativas remitidas a la ciudadanía a través de los distintos medios  tecnológicos ).</t>
  </si>
  <si>
    <t>- ROSA PATRICIA CHAPARRO NIÃO
- Francy Paola Guerrero Cruz</t>
  </si>
  <si>
    <t>Registrar y hacer seguimiento a las actividades dirigidas a las ciudadanas</t>
  </si>
  <si>
    <t>Registrar y hacer seguimiento a las actividades dirigidas a las ciudadanas y lideradas por las (os) facilitadoras (es).</t>
  </si>
  <si>
    <t>Verificar que el reporte del instrumento de planeación sea enviado por las (os) responsables y analizar el contenido del seguimiento  (Plan de acción, POA, PMR)</t>
  </si>
  <si>
    <t>- Andrea Paola Bello Vargas
- Ivonne Sanchez Perea</t>
  </si>
  <si>
    <t>Verificación in situ de los procesos de formación en cuanto a implementación y la gratuidad de la oferta</t>
  </si>
  <si>
    <t>Verificación in situ de los procesos de formación en cuanto a implementación y la gratuidad de la oferta, por parte de la persona contratada para hacer el seguimiento del equipo facilitador.  En caso de presentarse el incumplimiento del control, deberá reportarse a la lideresa del proceso (Directora - Supervisora de los Contratos) para efectuar las medidas correctivas pertinentes.</t>
  </si>
  <si>
    <t>- Yeny Consuelo Ãlvarez Cuenca</t>
  </si>
  <si>
    <t>Analizar caso y tomar decisión sobre la asignación de la abogada para la representación.</t>
  </si>
  <si>
    <t>Análisis del caso a partir de los enfoques de la SDMujer, se emite concepto sobre la posible estrategia jurídica y se decide sobre la asignación de la abogada para
la representación o la no aceptación del caso</t>
  </si>
  <si>
    <t>- SANDRA LILIANA CALDERON CASTELLANOS</t>
  </si>
  <si>
    <t>Depuración de base unificada de casos representados por abogada y consolidado de casos de representacion</t>
  </si>
  <si>
    <t>Depuración de base unificada de casos representados por abogada y consolidado de casos de representación. 
Se realiza mensualmente los primeros 5 días del mes, por el responsable del reporte de información con base en SIMISIONAL.
Para el manejo de desviaciones, lo realizan los apoyos técnicos quienes validan información de casos nuevos de representación y su estado (activo o finalizado)</t>
  </si>
  <si>
    <t>Reporte seguimiento periódico de casos en comité de enlaces</t>
  </si>
  <si>
    <t>Bimestral</t>
  </si>
  <si>
    <t>Realizar la declaración de conflicto de interés para cada proceso auditor</t>
  </si>
  <si>
    <t>- YAZMIN ALEXANDRA BELTRAN RODRIGUEZ
- CLAUDIA CUESTA HERNANDEZ
- CLAUDIA PATRICIA MORALES MORALES
- Claudia Liliana PiÃ±eros Garcia
- DARIO CORREDOR HIGUERA
- Maryam Paola Herrera Morales
- Angela Johanna Marquez Mora</t>
  </si>
  <si>
    <t>Verificar mensualmente el cumplimiento del plan anula de auditoria, aprobado por el Comité Institucional de Coordinación de Control Interno</t>
  </si>
  <si>
    <t>Verificar mensualmente el cumplimiento del plan anual de auditoria, aprobado por el Comité Institucional de Coordinación de Control Interno</t>
  </si>
  <si>
    <t>Verificar que las mujeres victimas de violencias sean remitidas mediante medida de protección emitida por una (un) comisaria (o) de familia, Juez de Familia o Control de garantías.</t>
  </si>
  <si>
    <t>- Martha Claudia Trujillo</t>
  </si>
  <si>
    <t>Verificar que las mujeres víctimas de violencias (Ley 1257 de 2008 - Ley 1448 de 2011) cumplan con el perfil y requisitos establecidos normativamente y en el Protocolo de Ingreso a Casas Refugio.</t>
  </si>
  <si>
    <t>Revisar la documentación allegada a la Dirección de Gestión Administrativa y Financiera para el pago de las obligaciones o compromisos, y dejar la trazabilidad de las devoluciones.</t>
  </si>
  <si>
    <t>- CLAUDIA PATRICIA VELASCO LÃPEZ</t>
  </si>
  <si>
    <t>Verificar las planillas de pago para firmas, de acuerdo con los roles establecidos para la realización del pago. (Subsecretaría de Gestión Corporativa hace la verificación)</t>
  </si>
  <si>
    <t>1. Revisión de quejas radicadas para someterlas a  reparto</t>
  </si>
  <si>
    <t>2. Revisión y seguimiento a la evaluación de las quejas por parte de la Jefa o Jefe inmediato - Subsercretaria Corporativa</t>
  </si>
  <si>
    <t>3. Revisión y actualización de la información del sistema de información</t>
  </si>
  <si>
    <t>3. Revisión y actualización de la información del sistema de información disciplinario  por parte de la Jefa o Jefe inmediato - Subsercretaria Corporativa y/o el profesional a cargo.</t>
  </si>
  <si>
    <t>1. 3. Revisión y actualización de la información del sistema de información disciplianria</t>
  </si>
  <si>
    <t>1. 3. Revisión y actualización de la información del sistema de información disciplianria  por parte de la Jefa o Jefe inmediato - Subsercretaria Corporativa y/o el profesional a cargo.</t>
  </si>
  <si>
    <t>2. Seguimiento por parte e la Jefa o Jefe inmediato -</t>
  </si>
  <si>
    <t>2. Seguimiento por parte e la Jefa o Jefe inmediato - Subsercretaria Corporativa y/o el profesional a cargo, al cumplimiento de los términos procesales de conformidad con la Ley y la Guía Disciplinaria.</t>
  </si>
  <si>
    <t>Seguimiento de la radicación de incapacidades ante la EPS</t>
  </si>
  <si>
    <t>Realizar un procedimiento para el manejo de las incapacidades</t>
  </si>
  <si>
    <t>Realizar y ejecutar un procedimiento interno para el manejo de las incapacidades</t>
  </si>
  <si>
    <t>Verificar y aprobar el traslado de los bienes</t>
  </si>
  <si>
    <t>Verificar y aprobar el traslado de los bienes, dando visto bueno por parte de la (el) responsable de almacén, para posterior firma y autorización por la Directora (r) de Gestión Administrativa y Financiera.</t>
  </si>
  <si>
    <t>Verificar la existencia del bien asignado contra la información de los bienes de la entidad.</t>
  </si>
  <si>
    <t>Verificar la existencia del bien asignado contra la información de los bienes de la entidad, en el marco de la toma física de inventarios.</t>
  </si>
  <si>
    <t>Detectivo</t>
  </si>
  <si>
    <t>Aplicación, seguimiento y/o socialización de los procedimientos para gestionar las novedades de ingreso o perdida de bienes</t>
  </si>
  <si>
    <t>Realizar la divulgación de la Política de conflicto de intereses</t>
  </si>
  <si>
    <t>Verificar la divulgación de la política de conflicto de intereses de la Entidad a las profesionales del procedimiento</t>
  </si>
  <si>
    <t>- Denis Helbert Morales Roa</t>
  </si>
  <si>
    <t>Seguimiento mensual al Plan anual de actualización de la batería de indicadores del OMEG para identificar las necesidades de información estadística externa e interna, y establecer acciones de gestión que garanticen el acceso a los datos requeridos para los análisis.</t>
  </si>
  <si>
    <t>Seguimiento mensual al Plan anual de actualización de la batería de indicadores del OMEG para identificar las necesidades de información estadística externa e interna, y establecer acciones de gestión que garanticen el acceso a los datos requeridos para los análisis. El responsable de esta actividad es el equipo estadístico del OMEG, y en caso de presentarse el incumplimiento del control, se reportará a la lideresa del proceso (Directora -Supervisión de los Contratos) para adelantar las medidas correctivas pertinentes.</t>
  </si>
  <si>
    <t>- JosÃ© Edwin Bernal Bello</t>
  </si>
  <si>
    <t>Identificar acciones de fortalecimiento.</t>
  </si>
  <si>
    <t>- Rodrigo Antonio Rojas Tolosa</t>
  </si>
  <si>
    <t>Realizar seguimiento a los sectores.</t>
  </si>
  <si>
    <t>Verificar que todos los casos en riesgo de feminicidio son asignados a equipos de la SDMujer para seguimiento psicosocial y socio-jurídico y que todos los casos asignados cuenten con al menos un seguimiento.</t>
  </si>
  <si>
    <t>Se implementarán dos tipos de verificación para este control: 
1. Verificar que todos los casos en riesgo de feminicidio son asignados para seguimiento psicosocial y socio-jurídico (casos asignados a equipos para seguimientos/ Mujeres valoradas INMLCF+ identificadas en riesgo de feminicidio por los equipos de atención). 
2. Verificar que todos los casos asignados para seguimiento a los diferentes equipos de la Secretaría de la Mujer cuenten con al menos un seguimiento. (Casos con seguimientos realizados/ casos asignados a equipos para seguimientos= este valor no puede ser superior a 0,1).</t>
  </si>
  <si>
    <t>1-Implementación del planes y programas establecidos en el SIC</t>
  </si>
  <si>
    <t>2-  Asignación de una persona como administrador del archivo de gestión centralizado.</t>
  </si>
  <si>
    <t>3 -  Proyección y adquisición de mobiliario y revisión de los documentos asociados a la adquisición de las unidades de almacenamiento y solicitud de muestras a los proponentes.</t>
  </si>
  <si>
    <t>4-  Capacitación  a las y los servidores y contratistas de las Sedes de la SDMujer sobre buenas prácticas en manipulación y almacenamiento de los documentos como parte del programa de capacitaciones del SIC</t>
  </si>
  <si>
    <t>5- Implementación de los instrumentos archivísticos y demás herramientas de control - FUID - Hoja de control de los expedientes</t>
  </si>
  <si>
    <t>6- Presentar acciones de mejora frente al informe de seguimiento del  Archivo de Bogotá, Grupo de  Inspección y Vigilancia del Archivo General de la Nación, Oficina de Control Interno, Organismos de Control y grupo de Gestión Documental de la Secretaría Distrital de la Mujer</t>
  </si>
  <si>
    <t>7- Legalizar las transferencias documentales primarias que realice la entidad a través de actas, cada vez que se realicen.</t>
  </si>
  <si>
    <t>1- Cruce de información con otros informes propios de la entidad.</t>
  </si>
  <si>
    <t>1- Formulación de la plantilla de excel, de tal forma que la mayoría de los campos sean alimentados de base de datos.</t>
  </si>
  <si>
    <t>2- Revisión por parte de la profesional de DGAF de la plantilla antes del cargue</t>
  </si>
  <si>
    <t>3- Cruces de información con otros informes propios de la entidad.</t>
  </si>
  <si>
    <t>1- Conciliación entre cuentas</t>
  </si>
  <si>
    <t>1- Seguimiento al PAC</t>
  </si>
  <si>
    <t>2- Generación de reportes después del cierre</t>
  </si>
  <si>
    <t>3- Retroalimentación a las dependencias</t>
  </si>
  <si>
    <t>4- Modificación en el formato de reprogramación del PAC</t>
  </si>
  <si>
    <t>1- Capacitaciones a nivel general  para la conformación de expedientes en Orfeo</t>
  </si>
  <si>
    <t>1- Capacitación a nivel general en temas de la entidad</t>
  </si>
  <si>
    <t>Normograma actualizado, en temas relacionados con la gestión documental</t>
  </si>
  <si>
    <t>1- Acompañamientos técnicos a cargo del equipo de gestión documental</t>
  </si>
  <si>
    <t>1- Mantenimientos preventivos a las instalaciones</t>
  </si>
  <si>
    <t>DISEÑO</t>
  </si>
  <si>
    <t>EJECUCIÓN</t>
  </si>
  <si>
    <t>Criterio evaluado</t>
  </si>
  <si>
    <t>Opciones</t>
  </si>
  <si>
    <t>Calificación</t>
  </si>
  <si>
    <t>El control se ejecuta de manera consistente por parte del responsable</t>
  </si>
  <si>
    <t>FUERTE</t>
  </si>
  <si>
    <t>El control se ejecuta algunas veces por parte del responsable.</t>
  </si>
  <si>
    <t>MODERADO</t>
  </si>
  <si>
    <t>El control no se ejecuta por parte del responsable</t>
  </si>
  <si>
    <t>DEBIL</t>
  </si>
  <si>
    <t>Asignado</t>
  </si>
  <si>
    <t>No Asignado</t>
  </si>
  <si>
    <t xml:space="preserve">Adecuado </t>
  </si>
  <si>
    <t>Inadecuado</t>
  </si>
  <si>
    <t>Oportuna</t>
  </si>
  <si>
    <t>Inoportuna</t>
  </si>
  <si>
    <t>Prevenir</t>
  </si>
  <si>
    <t>Detectar</t>
  </si>
  <si>
    <t>No es un control</t>
  </si>
  <si>
    <t xml:space="preserve">Confiable </t>
  </si>
  <si>
    <t>No Confiable</t>
  </si>
  <si>
    <t>Completa</t>
  </si>
  <si>
    <t>Incompleta</t>
  </si>
  <si>
    <t>No Existe</t>
  </si>
  <si>
    <t>N/A</t>
  </si>
  <si>
    <t>Aceptación</t>
  </si>
  <si>
    <t>Sí</t>
  </si>
  <si>
    <t>En aceptación</t>
  </si>
  <si>
    <t>LILIAN ALEXANDRA HURTADO BUITRAGO</t>
  </si>
  <si>
    <t>RIESGO RESIDUAL
Dato LUCHA</t>
  </si>
  <si>
    <t>Riesgo Residual - Matriz de Calor LUCHA</t>
  </si>
  <si>
    <t>?De acuerdo con lo reportado por el proceso se materializó el riesgo?</t>
  </si>
  <si>
    <t>Integrar</t>
  </si>
  <si>
    <t>Se evidencia que las causas identificadas por el proceso estan coherentemente rtelacionadas con el riesgo definido y asimismo la consecuencia indica se relaciona con la definción.Sin embargo, se observa que el verbo "integrar" que hace parte del objetivo del proceso no se articula totalmente con el riesgo definido por lo que se recomienmda al proceso realizar un análisis del objetivo definido en relación con el riesgo.</t>
  </si>
  <si>
    <t>No aplica dado que el riesgo resudual se encuentra en zona moderada por lo que su tratamiento corresponde a la identificación de controles.</t>
  </si>
  <si>
    <t>De acuerdo con lo observado se evidencia que las consecuencias ni las causas identificadas se relacionan con el riesgo definido, dado que dicho riesgo corresponde a una actividad operativa que no cumple con los elementos de definición de un riesgo. Se recomienda al proceso revisar la redacción del riesgo teniendo en cuenta lo definido por el DAFP y el objetico del proceso. Adicionalmente se recomienda revisar si la definción de este riesgo corresponde a una causa o a una conseciencia de un riesgo por definir.</t>
  </si>
  <si>
    <t>Se evidencia que las causas identificadas por el proceso, estan coherentemente relacionadas con el riesgo definido y asimismo la consecuencia indicada se relaciona con la definicion del riesgo.</t>
  </si>
  <si>
    <t>No aplica, dado que el riesgo residual se encuentra en zona moderada, por lo que su tratamiento corresponde a la identificacion de controles.</t>
  </si>
  <si>
    <t>Se evidencia que las causas identificadas por el proceso estan coherentemente rtelacionadas con el riesgo definido y asimismo la consecuencia se relaciona con la definción.Sin embargo, se observa que no hay claridad en el nombre del riesgo y su descripcion por lo que se recomienmda al proceso revisar la redacción del riesgo teniendo en cuenta lo definido por el DAFP y el objetivo del proceso. Adicionalmente se recomienda revisar si la definción de este riesgo corresponde a una causa o a una conseciencia de un riesgo por definir.</t>
  </si>
  <si>
    <t>De acuerdo con lo observado se evidencia que las causas identificadas no se relacionan con el riesgo definido, dado que dicho riesgo corresponde a una actividad operativa que no cumple con los elementos de definición de un riesgo. Se recomienda al proceso revisar la redacción del riesgo teniendo en cuenta lo definido por el DAFP y el objetico del proceso. Adicionalmente se recomienda revisar si la definción de este riesgo corresponde a una causa o a una conseciencia de un riesgo por definir.</t>
  </si>
  <si>
    <t>Se evidencia que las causas identificadas por el proceso estan coherentemente relacionadas con el riesgo definido y asimismo la consecuencia indicada se relaciona con la definción.</t>
  </si>
  <si>
    <t>X</t>
  </si>
  <si>
    <t xml:space="preserve">El riesgo de corrupción identificado por el proceso cumple con los aspectos que lo identifican en dicha clasificación. </t>
  </si>
  <si>
    <t>DÉBIL</t>
  </si>
  <si>
    <t xml:space="preserve">El control es coherente con el riesgo, asi como cuenta con un responsable adecuado para su ejecución, y en la periodicidad establecida, acorde con los soportes registrados en el aplicativo LUCHA. 
Por otra parte, el control se encuentra formalizado en el procedimiento PPRM-PR-2 - GESTIÓN DE PACTOS DE CORRESPONSABILIDAD - V4, como punto de control en la actividad N° 12 " Verificar el cumplimiento de los compromisos suscritos", para lo cual, se creó la matriz de gestión y seguimiento a pactos de corresponsabilidad, con énfasis en las actividades e información clave en desarrollo del procedimiento, que permite hacer seguimiento, identificando dificultades, alertas y/o incumplimientos, y de esta forma determinar acciones de mejora que permitan cumplir con lo pactado. </t>
  </si>
  <si>
    <t>En la verificación de la ejecución del control se evidenció en el aplicativo LUCHA - Modulo de Riesgos, el seguimiento a los pactos con corte a agosto de 2021 mediante la matriz consolidada elaborada por la Subsecretaria de Politicas de Igualdad, asi como de los correos donde se evidencia el proceso de elaboración (fecha correo 02/06/2021) y socialización de la matriz a las alcaldias locales (10/06/2021). Adicionalmente, se adjuntaron dos anexos de las actas N° 2 y N° 7  de las sesiones preparatorias del seguimiento al pacto suscrito con las alcaldes y los alcaldes locales. 
Sin embargo, no se evidencio en el acta de seguimiento a la gestión de riesgos incumplimiento de los compromisos acordados en los pactos de corresponsabilidad y de riesgos de corrupción del proceso Promoción de la Participación y Representación de la Mujeresdel 19 de agosto de 2021, que se indicara si se presento o no materialización del riesgo.</t>
  </si>
  <si>
    <t xml:space="preserve">En la revisión del Control formulado por el Proceso y acorde con la definicion de control por la Guía para la administración del riesgo y el diseño de controles en entidades públicas emitida por el DAFP y la PG-PLT-1 - POLÍTICA ADMINISTRACIÓN DEL RIESGO - V4 de la Entidad, se concluye que el mismo no se puede determinar como un control, motivo por el cual se determino no calificar su diseño y ejecución (no corresponde a una acción de control). Por otra parte, se sugiere reformular el control a una acción que mitigue la materialización del riesgo, ya que el documento por si solo no generaria alertas de probabilidad de ocurrencia. 
Asi mismo, si bien se observa  que el control cuenta con un responsable para la ejecución de la actividad, la descripción del control  se encuentra planteada mas como una acción preventiva.  De igual manera, este control propuesto no permite determinar el nivel de disminución de la ocurrencia del riesgo, ni alertar sobre desviaciones en la materialización del riesgo. Por lo anterior, se sugiere revisar si la acción puede ser aplicada como una acción preventiva, determinando un tiempo especifico para su  ejecución. </t>
  </si>
  <si>
    <t xml:space="preserve">Respecto al documento "lineamiento tecnico sobre los pactos de corresponsabilidad", se evidenció que en el procedimiento PPRM-PR-2 - GESTIÓN DE PACTOS DE CORRESPONSABILIDAD - V4,  en su actividad  N° 1 " Elaborar y/o actualizar el lineamiento tecnico" , se indica el ejercicio del proceso frente a la emisión de este documento, asi mismo, esta actividad ha sido definida como un punto de control. 
Sin embargo, dado que el control formulado no se puede determinar que califique como control, acorde con  la Guía para la administración del riesgo y el diseño de controles en entidades públicas emitida por el DAFP y la PG-PLT-1 - POLÍTICA ADMINISTRACIÓN DEL RIESGO - V4 de la Entidad,  no se procedio a calificar su ejecución. 
</t>
  </si>
  <si>
    <t xml:space="preserve">En la información general del control reportada en el aplicativo LUCHA -Modulo de Riesgos, se evidenció que la acción del control descrita es coherente con el riesgo identificado, asi como, se ha establecido un responsable, periodicidad de aplicación oportuna y proposito de prevención. 
De acuerdo con la evaluación efectuada al control, este se encuentra inmerso dentro de la actividad N° 3 del procedimiento PPRM-PR-5 - ACOMPAÑAMIENTO TECNICO AL CONSEJO CONSULTIVO DE MUJERES - V3, sin embargo, la redacción de este control difiere de la establecida en el aplicativo LUCHA - Modulo de Riesgos, por lo que se sugiere ajustar la redacción del control ya sea en el procedimiento o en el modulo de riesgos. 
Ahora bien, el control hace referencia a un informe semestral de seguimiento y verificación del cumplimiento de compromisos pactados entre CCM y SDMujer, sin embargo, en el aplicativo LUCHA la periodicidad establecida es trimestral, por ende no hay coherencia en los periodos establecidos en el aplicativo versus el periodo descrito en el control formulado, por lo que se sugiere la revisión de la periodicidad de ejecución y proceder con los ajustes pertinentes.  </t>
  </si>
  <si>
    <t xml:space="preserve">Respecto a las evidencias registradas en el aplicativo LUCHA, se observó un "INFORME DEL SEGUIMIENTO A LOS COMPROMISOS ESTABLECIDOS ENTRE EL CONSEJO CONSULTIVO DE MUJERES ESPACIO AUTÓNOMO Y LA SECRETARÍA DISTRITAL DE LA MUJER" por el periodo de enero a julio de 2021, el cual no se encuentra firmado por las(os) responsables de su emisión. En este informe se informa del seguimiento a los compromisos asumidos por la SDMujer con el CCM, asi como el cumplimiento y atención satisfactoria por el sector. </t>
  </si>
  <si>
    <t xml:space="preserve">En la información general del control reportada en el aplicativo LUCHA -Modulo de Riesgos, se evidenció que la acción del control descrita es coherente con el riesgo identificado, asi como, se ha establecido un responsable, periodicidad de aplicación y proposito de prevención. 
Asi mismo, el  Control cuenta con un responsable de ejecución adecuado para realizar el seguimiento de las actividades del control.
De acuerdo con la evaluación efectuada al control, este se encuentra inmerso dentro de la actividad N° 7 del procedimiento PPRM-PR-5 - ACOMPAÑAMIENTO TECNICO AL CONSEJO CONSULTIVO DE MUJERES - V3, sin embargo, la redacción de este control difiere de la establecida en el aplicativo LUCHA - Modulo de Riesgos, por lo que se sugiere ajustar la redacción del control ya sea en el procedimiento o en el modulo de riesgos. 
Ahora bien, el control hace referencia a un informe semestral de seguimiento y verificación del cumplimiento de compromisos pactados entre CCM y la Administración Distrital , sin embargo, en el aplicativo LUCHA la periodicidad establecida es trimestral, por ende no hay coherencia en los periodos establecidos en el aplicativo versus el periodo descrito en el control formulado, por lo que se sugiere la revisión de la periodicidad de ejecución y proceder con los ajustes pertinentes.  </t>
  </si>
  <si>
    <t xml:space="preserve">Respecto a las evidencias registradas en el aplicativo LUCHA, se observó un "INFORME DE SEGUIMIENTO A LOS COMPROMISOS ESTABLECIDOS ENTRE EL CONSEJO CONSULTIVO DE MUJERES –ESPACIO AUTÓNOMO Y LOS SECTORES DE LA ADMINISTRACIÓN DISTRITAL" por el periodo de enero a julio de 2021, el cual no se encuentra firmado por las(os) responsables de su emisión. En este informe se informa del seguimiento a los compromisos contraidos por la Administración Distrital y el CCM, asi como el cumplimiento de los compromisos pactados. </t>
  </si>
  <si>
    <t>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confiable para el manejo de desviaciones que se pudiesen presentar. Respecto a la documentación de este control, el mismo se encuentra inmerso como punto de control en el procedimiento GF-PR-10 - GESTION DE PAGOS DE LA ENTIDAD - V8 (actividad 3).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t>
  </si>
  <si>
    <t>En la verificación de la ejecución del control se evidenció en el aplicativo LUCHA - Modulo de Riesgos, que el mismo se ejecuta en los periodos establecidos por parte del responsable, lo cual se observó en los soportes cargados al aplicativos, sin embargo se sugiere revisar que las responsables se encuentren actualizadas en el sistema. 
Dentro de los soportes que evidencia la ejecución del control se encuentran los siguientes:
1. Presentación del Seguimiento del PAC I Semestre de 2021
2. Archivo en excel que reporta los PAC girados y programados de la vigencia 2021 y de las reservas presupuestales 
3. Formato de consolidación de las reprogramaciones del PAC
4. Correos de reprogramación del PAC  (abr-may, may-jun, jul-ago y ago-sept de 2021)
5. Correos de las devoluciones de las cuentas por inconsistencias en los soportes (mayo y junio de 2021)
6. Reporte en excel de informes devueltos a contratistas ( julio y agosto de 2021)</t>
  </si>
  <si>
    <t>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confiable para el manejo de desviaciones que se pudiesen presentar. Respecto a la documentación de este control, el mismo se encuentra inmerso como politica de operación (3) en el procedimiento GF-PR-10 - GESTION DE PAGOS DE LA ENTIDAD - V8 .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t>
  </si>
  <si>
    <t>En la verificación de la ejecución del control se evidenció en el aplicativo LUCHA - Modulo de Riesgos, que el mismo se ejecuta en los periodos establecidos por parte del responsable, lo cual se observó en los soportes cargados al aplicativos, sin embargo se sugiere revisar que las responsables se encuentren actualizadas en el sistema. 
Dentro de los soportes que evidencia la ejecución del control se encuentra una muestra de las planillas firmadas por las responsables definidas en el procedimiento GF-PR-10 - Trámite de pagos.</t>
  </si>
  <si>
    <t>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confiable para el manejo de desviaciones que se pudiesen presentar. Respecto a la documentación de este control, el mismo se encuentra inmerso como punto de control en el procedimiento GF-PR-9 - REGISTRAR OPERACIONES CONTABLES - V5 (actividad 9).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t>
  </si>
  <si>
    <t xml:space="preserve">En la verificación de la ejecución del control se evidenció en el aplicativo LUCHA - Modulo de Riesgos, que el mismo se ejecuta en los periodos establecidos por parte del responsable, lo cual se observó en los soportes cargados al aplicativos, sin embargo se sugiere revisar que las responsables se encuentren actualizadas en el sistema. 
Dentro de los soportes que evidencia la ejecución del control se encuentran los siguientes:
1. GF-FO-13 - CONCILIACIÓN INFORME DE INVENTARIO DE BIENES DEVOLUTIVOS, BIENES DE CONSUMO Y CONSUMO CONTROLADO ELEMENTOS Y DEPRECIACIÓN - V2 (mayo, junio y julio)
2. GF-FO-17 - CONCILIACIÓN CONTABLE Y PRESUPUESTAL - V2  para deterioro, CxP, CxC y Cuentas de Orden (mayo, junio y julio)
3.  GF-FO-18 - VERIFICACIÓN ESTADOS FINANCIEROS - V1 (mayl formato correspondiente al mes de junio de 2021. o y julio) - no se evidenció 
4. Certificación de los Estados Financieros (mayo, junio y julio de 2021)
5. Estados Financieros y Notas a los E.F. ( mayo, junio y julio de 2021). </t>
  </si>
  <si>
    <t xml:space="preserve">En la revisión del Control formulado por el Proceso y acorde con la definicion de control por la Guía para la administración del riesgo y el diseño de controles en entidades públicas emitida por el DAFP y la PG-PLT-1 - POLÍTICA ADMINISTRACIÓN DEL RIESGO - V4 de la Entidad, se concluye que el mismo no se puede determinar como un control, motivo por el cual se determino no calificar su diseño y ejecución (no corresponde a una acción de control). Por otra parte, se sugiere reformular el control a una acción que mitigue la materialización del riesgo, ya que la presentación a la MTSC de las partidas a depurar, corresponde mas a actividades de caracter administrativo, y que  si solo no disminuye la probabilidad de ocurrencia. 
Asi mismo, si bien se observa  que el control cuenta con un responsable para la ejecución de la actividad, la descripción del control  se encuentra planteada mas como una acción preventiva.  De igual manera, este control propuesto no permite determinar el nivel de disminución de la ocurrencia del riesgo, ni alertar sobre desviaciones en la materialización del riesgo. Por lo anterior, se sugiere revisar si la acción puede ser aplicada como una acción preventiva, determinando un tiempo especifico para su  ejecución. </t>
  </si>
  <si>
    <t xml:space="preserve">Respecto a la acción de presentar ante la MTSC la depuracion de partidas , se evidenció que en el procedimiento GF-PR-15 - DEPURACIÓN CONTABLE - V1,  en su actividades  N° 6 y N° 7. 
Sin embargo, dado que el control formulado no se puede determinar que califique como control, acorde con  la Guía para la administración del riesgo y el diseño de controles en entidades públicas emitida por el DAFP y la PG-PLT-1 - POLÍTICA ADMINISTRACIÓN DEL RIESGO - V4 de la Entidad,  no se procedio a calificar su ejecución. </t>
  </si>
  <si>
    <t>Fortalecer participación 
Promover</t>
  </si>
  <si>
    <t>Administrar
Controlar
Garantizar</t>
  </si>
  <si>
    <t>Controlar</t>
  </si>
  <si>
    <t xml:space="preserve">El riesgo respecto al objetivo indicado en la caracterización del proceso (PPRM-CA-0 - CARACTERIZACIÓN PROMOCIÓN DE LA PARTICIPACIÓN Y REPRESENTACIÓN DE LAS MUJERES - V1), es coherente, asi como, la relación con los verbos clave del objetivo (Fortalecer - Promover). De igual manera, se evidencia la articulación de las actividades del ciclo PHVA, en especial, en las de HACER y VERIFICAR, en especifico con las actividades relacionadas con los pactos de corresponsabilidad. 
Por otra parte en lo relacionado con las causas y consecuencias determinadas para el riesgo, estas son coherentes y conexas al riesgo, asi como, la determinación de la categoria del Riesgo como Estrategico, debido a que la posibilidad de ocurrencia de materialización  afecta los objetivos estrategicos de la SDMujer y por ende impactan a toda la Entidad. 
De acuerdo con la revisión efectuada al mapa de calor en el aplicativo  LUCHA, se reevaluo el riesgo inherente, pasando de una zona alta a moderada, y por consiguiente, se procedio a la aceptación del riesgo.  </t>
  </si>
  <si>
    <t xml:space="preserve">Para el periodo evaluado no se evidenció en el acta de seguimiento a la gestión de riesgos incumplimiento de los compromisos acordados en los pactos de corresponsabilidad y de riesgos de corrupción del proceso Promoción de la Participación y Representación de la Mujeresdel 19 de agosto de 2021, la evaluación y analisis de los riesgos acorde a las indicaciones emitidas por la OAP, como es la determinación de una posible materialización de los riesgos, por tal motivo, se recomienda al proceso para proximas acta de seguimiento tener en cuenta lo indicado por la OAP respecto al analisis de los riesgos y controles llevado a cabo en estos seguimientos.  
Por otra parte, el Proceso no cuenta con un Plan de Contingencia formulado o acciones preventivas, por lo que se recomienda estudiar la posibilidad de la implementación de algunas de estas. </t>
  </si>
  <si>
    <t xml:space="preserve">El riesgo respecto al objetivo indicado en la caracterización del proceso (PPRM-CA-0 - CARACTERIZACIÓN PROMOCIÓN DE LA PARTICIPACIÓN Y REPRESENTACIÓN DE LAS MUJERES - V1), es coherente, asi como, la relación con los verbos clave del objetivo (Fortalecer - Promover). De igual manera, se evidencia la articulación de las actividades del ciclo PHVA, en especial, en las de HACER y VERIFICAR, en especifico con las actividades relacionadas con los pactos de corresponsabilidad. 
Por otra parte en lo relacionado con las causas  determinadas para el riesgo, estas son coherentes y conexas al riesgo, sin embargo, en las consecuencias que puede generar la materialización del riesgo, se observó que aunque estas son impactos que se pueden presentar, no son directamente correlacionadas con la causa - riesgo, esto debido a que en la misma determinación de la tipologia del riesgo, no se ha previsto que la posibilidad de ocurrencia de materialización afecta directamente los objetivos estrategicos de la SDMujer e impactan a la Entidad en su totalidad. Por este motivo, se recomienda que se viabilice la posibilidad de reformular la tipologia del riesgo, asi como las consecuencias que se pueden presentar por este. 
De acuerdo con la revisión efectuada al mapa de calor en el aplicativo  LUCHA, se reevaluo el riesgo inherente, pasando de una zona alta a moderada, y por consiguiente, se procedio a la aceptación del riesgo.  
 </t>
  </si>
  <si>
    <t>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y VERIFICAR, en especifico con el tramite de los pagos de la SDMujer .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lo establecido en la Politica de Administración del Riesgo (PG-PLT-1 - POLÍTICA ADMINISTRACIÓN DEL RIESGO - V4) de la SDM en el numeral 7.1. respecto a los niveles de  aceptación y manejo/tratamiento.</t>
  </si>
  <si>
    <t xml:space="preserve">De acuerdo con el reporte del proceso en el aplicativo LUCHA - Modulo de Riesgos, para el segundo cuatrimestre (Mayo - Agosto) de la vigencia 2021, se realizó la ejecución de los controles establecidos para evitar la materialización del riesgo.
Por otra parte se evidenció que el proceso no adjunto el acta de seguimiento cuatrimestral a los  riesgos de gestión y asociados a corrupción y sus respectivos controles, acorde con las directrices emitidas por la OAP, por lo que se sugiere atender dichas directrices. Ahora bien, el riesgo no cuenta con un Plan de Contingencia formulado, acorde con la Politica de Administración del Riesgo , por lo que se recomienda al proceso identificar si es necesario contar con acciones preventivas complementarias a los controles establecidos para la mitifgación de la materializaciópn del riesgo. </t>
  </si>
  <si>
    <t>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 en especifico con la consolidación de los hechos economicos y emisión de reportes financieros (estados financieros) de la SDMujer .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lo establecido en la Politica de Administración del Riesgo (PG-PLT-1 - POLÍTICA ADMINISTRACIÓN DEL RIESGO - V4) de la SDM en el numeral 7.1. respecto a los niveles de  aceptación y manejo/tratamiento.</t>
  </si>
  <si>
    <t>Hacer Seguimiento a los planes, programas y proyectos de la Entidad</t>
  </si>
  <si>
    <t>El riesgo respecto al objetivo indicado en la caracterizacion del proceso (DE-CA-0 - CARACTERIZACION DIRECCIONAMIENTO ESTRATÉGICO - V5) es coherente, asi como, la relación con los verbos clave del objetivo (hacer seguimiento). De igual manera, se evidencia la articulación de las actividades del ciclo PHVA, en especial, en las de HACER y VERIFICAR, en especifico con la realización de seguimientos periodicos a los instrumentos de planeación y  el reporte y presentación a los diferentes entes de control y los procesos ( como primera linea de defensa) mediante los sistemas - herramientas de estos instrumentos (BOGDATA, SEGPLAN, PREDIS, etc).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lo establecido en la Politica de Administración del Riesgo (PG-PLT-1 - POLÍTICA ADMINISTRACIÓN DEL RIESGO - V4) de la SDM en el numeral 7.1. respecto a los niveles de  aceptación y manejo/tratamiento.</t>
  </si>
  <si>
    <t>Para el periodo evaluado no se evidenció materialización del riesgo, de acuerdo con el Acta de Monitoreo y seguimiento a los riesgos de gestión y asociados a corrupción y sus respectivos
controles a cargo de la OAP en el proceso de Direccionamiento Estratégico, del dia 20 de agosto de 2021. Sin embargo, es importante indicar que en dicha acta, se evidenció que presenta un error en la redacción, esto en razon a que al verificar el analisis de los riesgos de gestión y de corrupción, se observó que el riesgo de gestión detallado en el acta corresponde al riesgo de corrupción y que el control del riesgo de corrupción corresponde al riesgo de gestión. Por lo que se recomienda la revisión y verificación del contenido del acta, con el proposito de que esta refleje el ejercicio de monitoreo del proceso a sus riesgos. 
Ahora bien, el riesgo cuenta con un Plan de Contingencia formulado, acorde con la Politica de Administración del Riesgo, sin embargo, la actividad propuesta "Revisión periódica de los requerimientos recibidos", corresponde mas a una actividad de caracter preventivo o complementaria a los controles establecidos, por lo que se recomienda al proceso identificar que acción aplicarian en caso de materialización del riesgo y el impacto generado por la ocurrencia a la Entidad.</t>
  </si>
  <si>
    <t>Desarrollar acciones Implementación PPMEG
Operar CIOM</t>
  </si>
  <si>
    <t xml:space="preserve">El riesgo respecto al objetivo indicado en la caracterización del proceso (TPP-CA-0 - CARACTERIZACIÓN TERRITORIALIZACION DE LA POLÍTICA PÚBLICA - V4), es coherente, asi como, la relación con los verbos clave del objetivo (Desarrollar - Operar). De igual manera, se evidencia la articulación de las actividades del ciclo PHVA, en especial, en la de HACER, en especifico con brindar orientación y asesoria socio juridica y psicosocial en las CIOM. Es importante indicar que el Proceso en el analisis efectuado mediante Acta N° 2 de Seguimiento a los riesgos asociados al proceso de Territorialización de la Politica Publica y a los compromisos establecidos en el PAAC del 23 de agosto de 2021, determino modificar la redacción del riesgo y control establecido. 
Por otra parte en lo relacionado con las causas y consecuencias determinadas para el riesgo, estas son coherentes y conexas al riesgo, asi como, la determinación de la categoria del riesgo como Operativo, aun asi, se continua haciendo la recomendación al Proceso de revisar la consecuencia "perdida de credibilidad institucional" respecto a la tipologia "Riesgo Operativo", esto debido a que esta mas direccionado a un Riesgo de Imagen. 
</t>
  </si>
  <si>
    <t xml:space="preserve">Para el periodo evaluado no se evidenció materialización del riesgo, de acuerdo con el Acta N° 2 de Seguimiento a los riesgos asociados al proceso de Territorialización de la Politica Publica y a los compromisos establecidos en el PAAC del 23 de agosto de 2021. 
Ahora bien, el riesgo cuenta con un Plan de Contingencia formulado, acorde con la Politica de Administración del Riesgo, orientado al fortalecimiento del equipo de profesionales que atienden en los CIOMs con el proposito de cubrir la demanda en la prestación del servicio a traves de la implementación de un plan de trabajo, lo cual corresponde mas a una actividad de caracter preventivo o complementaria a los controles establecidos, por lo que se recomienda al proceso identificar que acción aplicarian en caso de materialización del riesgo y el impacto generado por la ocurrencia a la Entidad.
</t>
  </si>
  <si>
    <t xml:space="preserve">El riesgo respecto al objetivo indicado en la caracterización del proceso (TPP-CA-0 - CARACTERIZACIÓN TERRITORIALIZACION DE LA POLÍTICA PÚBLICA - V4), es coherente, asi como, la relación con los verbos clave del objetivo (Desarrollar - Operar). De igual manera, se evidencia la articulación de las actividades del ciclo PHVA, en especial, en la de HACER, en especifico con desarrollar actividades de información y difusión sobre los derechos de las mujeres en las localidades. Es importante indicar que el Proceso en el analisis efectuado mediante Acta N° 2 de Seguimiento a los riesgos asociados al proceso de Territorialización de la Politica Publica y a los compromisos establecidos en el PAAC del 23 de agosto de 2021, realizo un analisis del riesgo, identificando la necesidad de replantear el riesgo, debido a que el desconocimiento del portafolio de servicios por parte de la ciudadania no implica que esto llegase a ser un riesgo, por lo que el Proceso se encuentra en la labor de identificación de un riesgo, que de cuenta de esa situación. 
Por otra parte en lo relacionado con las causas y consecuencias determinadas para el riesgo, estas son coherentes y conexas al riesgo, asi como, la determinación de la categoria del riesgo como Operativo. 
</t>
  </si>
  <si>
    <t xml:space="preserve">Para el periodo evaluado no se evidenció materialización del riesgo, de acuerdo con el Acta N° 2 de Seguimiento a los riesgos asociados al proceso de Territorialización de la Politica Publica y a los compromisos establecidos en el PAAC del 23 de agosto de 2021. 
Ahora bien, el riesgo cuenta con un Plan de Contingencia formulado, acorde con la Politica de Administración del Riesgo "Realizar jornadas de difusión de servicios y atención in situ que permitan a las ciudadanas conocer y acceder a los servicios que se brindan desde las CIOMs" , lo cual corresponde mas a una actividad de caracter preventivo o complementaria a los controles establecidos, por lo que se recomienda al proceso identificar que acción aplicarian en caso de materialización del riesgo y el impacto generado por la ocurrencia a la Entidad. De igual manera, en vista de que el proceso se encuentra en la fase de replantamiento del riesgo, de acuerdo a este ejercicio se sugiere que se ajuste el Plan de Contingencia. 
</t>
  </si>
  <si>
    <t>El riesgo respecto al objetivo indicado en la caracterización del proceso (TPP-CA-0 - CARACTERIZACIÓN TERRITORIALIZACION DE LA POLÍTICA PÚBLICA - V4), es coherente, asi como, la relación con los verbos clave del objetivo (Desarrollar - Operar).   
Por otra parte en lo relacionado con las causas y consecuencias determinadas para el riesgo, estas son coherentes y conexas al riesgo, asi como, la determinación de la categoria del riesgo se realiza acorde con lo establecido en la Politica de Administración del Riesgo (PG-PLT-1 - POLÍTICA ADMINISTRACIÓN DEL RIESGO - V4) de la SDM en el numeral 7.2. respecto a los niveles de  aceptación y manejo/tratamiento; Sin embargo, se debe revisar la redacción del riesgo respecto al universo de las (os) colaboradoras (es) de la Entidad, en vista, de que la relación causa-riesgo-consecuencia, en especial con lo concerniente a la consecuencia "investigaciones y/o sanciones penales, fiscales o disciplinarias",  esto debido a la inexistente vinculación laboral con la Entidad de las(os) colaboradoras (es) contratistas, para lo cual la aplicabilidad de sanciones disciplinarias no serian viables. Por tal motivo se continua con la recomendación  de efectuar un análisis detallado del contexto interno y externo, que permita identificar estas situaciones anticipadamente.</t>
  </si>
  <si>
    <t xml:space="preserve">Para el periodo evaluado no se evidenció materialización del riesgo, de acuerdo con el Acta N° 2 de Seguimiento a los riesgos asociados al proceso de Territorialización de la Politica Publica y a los compromisos establecidos en el PAAC del 23 de agosto de 2021. 
Ahora bien, el riesgo cuenta con Planes de Tratamiento formulados (6), acorde con la Politica de Administración del Riesgo, sin embargo, los mismos se encuentran pendientes de aprobación( controles preventivos que buscan reducir el riesgo), por lo que se recomienda continuar con el tramite de aprobación. 
</t>
  </si>
  <si>
    <t>El riesgo respecto al objetivo indicado en la caracterizacion del proceso (DE-CA-0 - CARACTERIZACION DIRECCIONAMIENTO ESTRATÉGICO - V5) es coherente, asi como, la relación con los verbos clave del objetivo (hacer seguimiento). De igual manera, se evidencia la articulación de las actividades del ciclo PHVA, en especial, en las de HACER y VERIFICAR, en especifico con los procedimientos relacionados con el seguimiento periodico a los instrumentos de planeación (DE-PR-3 - FORMULACIÓN Y SEGUIMIENTO DEL PLAN DE ACCIÓN DE PROYECTOS - V5, DE-PR-4 - FORMULACION Y SEGUIMIENTO A LOS PLANES OPERATIVOS POR PROCESOS - V4, DE-PR-5 - PROYECTOS DE INVERSIÓN - V2, DE-PR-6 - FORMULAR EL PROYECTO PRESUPUESTAL DE INVERSIÓN ANUAL - V3  y DE-PR-13 - PROGRAMACION Y SEGUIMIENTO A PRODUCTOS, METAS Y RESULTADOS DE INVERSION - PMR - V3).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lo establecido en la Politica de Administración del Riesgo (PG-PLT-1 - POLÍTICA ADMINISTRACIÓN DEL RIESGO - V4) de la SDM en el numeral 7.2. respecto a los niveles de  aceptación y manejo/tratamiento.</t>
  </si>
  <si>
    <t xml:space="preserve">Para el periodo evaluado no se evidenció materialización del riesgo, de acuerdo con el Acta de Monitoreo y seguimiento a los riesgos de gestión y asociados a corrupción y sus respectivos
controles a cargo de la OAP en el proceso de Direccionamiento Estratégico, del dia 20 de agosto de 2021. Sin embargo, es importante indicar que en dicha acta, se evidenció que presenta un error en la redacción, esto en razon a que al verificar el analisis de los riesgos de gestión y de corrupción, se observó que el riesgo de gestión detallado en el acta corresponde al riesgo de corrupción y que el control del riesgo de corrupción corresponde al riesgo de gestión. Por lo que se recomienda la revisión y verificación del contenido del acta, con el proposito de que esta refleje el ejercicio de monitoreo del proceso a sus riesgos. 
Ahora bien, el riesgo cuenta con un Plan de Tratamiento formulado, acorde con la Politica de Administración del Riesgo, sin embargo, la actividad propuesta "Realizar seguimiento físico y financiero de la ejecución de los proyectos como insumo para reportar en el SEGPLAN", corresponde a un control documentado en los procedimientos y que se efectua de manera constante , lo que lo diferencia de una acción preventiva, que corresponde a las actividades o medidas adoptadas o previstas que buscan evitar o disminuir la materialización de un riesgo en un momento determinado. Por tal motivo, se sugiere analizar la formulación de acciones preventivas que cumplan con la definición de esta tipoplogia. </t>
  </si>
  <si>
    <t>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Por otra parte, en lo relacionado con las causas  y consecuencias determinadas para el riesgo, las mismas son coherentes y conexas a este.  
Para finalizar, la categorización del riesgo se realiza acorde con lo establecido en la Politica de Administración del Riesgo (PG-PLT-1 - POLÍTICA ADMINISTRACIÓN DEL RIESGO - V4) de la SDM en el numeral 7.2. respecto a los niveles de  aceptación y manejo/tratamiento.</t>
  </si>
  <si>
    <t xml:space="preserve">De acuerdo con el reporte del proceso en el aplicativo LUCHA - Modulo de Riesgos, para el segundo cuatrimestre (Mayo - Agosto) de la vigencia 2021, se realizó la ejecución de los controles establecidos para evitar la materialización del riesgo.
Por otra parte se evidenció que el proceso no adjunto el acta de seguimiento cuatrimestral a los  riesgos de gestión y asociados a corrupción y sus respectivos controles, acorde con las directrices emitidas por la OAP, por lo que se sugiere atender dichas directrices. Ahora bien, el riesgo  cuenta con un Plan de Tratamiento formulado, acorde con la Politica de Administración del Riesgo. </t>
  </si>
  <si>
    <t>El riesgo respecto al objetivo indicado en la caracterización del proceso (PPRM-CA-0 - CARACTERIZACIÓN PROMOCIÓN DE LA PARTICIPACIÓN Y REPRESENTACIÓN DE LAS MUJERES - V1), es coherente, asi como, la relación con los verbos clave del objetivo (Fortalecer - Promover). De igual manera, se evidencia la articulación de las actividades del ciclo PHVA, en especial, en las de HACER , en especifico con la actividad "Implementación de los diferentes componentes y ciclos de formación de la escuela de formación politica para las mujeres". 
Por otra parte en lo relacionado con las causas y consecuencias determinadas para el riesgo, estas son coherentes y conexas al riesgo. asi como, la determinación de la categoria del riesgo se realiza acorde con lo establecido en la Politica de Administración del Riesgo (PG-PLT-1 - POLÍTICA ADMINISTRACIÓN DEL RIESGO - V4) de la SDM en el numeral 7.2. respecto a los niveles de  aceptación y manejo/tratamiento  
Adicionalmente, se evidenció en el aplicativo LUCHA - Módulo Riesgos, que el proceso calificó el riesgo inherente en una zona de riesgo alta, de acuerdo con las orientaciones de la OAJ, sin embargo, no se observa la identificación de acciones preventivas, de acuerdo con la Politica de Administración del Riesgo de la Entidad.</t>
  </si>
  <si>
    <t xml:space="preserve">Para el periodo evaluado no se evidenció en el acta de seguimiento a la gestión de riesgos incumplimiento de los compromisos acordados en los pactos de corresponsabilidad y de riesgos de corrupción del proceso Promoción de la Participación y Representación de la Mujeres del 19 de agosto de 2021, la evaluación y analisis de los riesgos acorde a las indicaciones emitidas por la OAP, como es la determinación de una posible materialización de los riesgos, por tal motivo, se recomienda al proceso para proximas acta de seguimiento tener en cuenta lo indicado por la OAP respecto al analisis de los riesgos y controles llevado a cabo en estos seguimientos.  
Por otra parte, el Proceso no cuenta con un Plan de Contingencia formulado o acciones preventivas, por lo que se recomienda estudiar la posibilidad de la implementación de algunas de estas. </t>
  </si>
  <si>
    <t>Certificar
Presentar
Garantizar</t>
  </si>
  <si>
    <t>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 en especifico con la programación y reprogramación del PAC.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lo establecido en la Politica de Administración del Riesgo (PG-PLT-1 - POLÍTICA ADMINISTRACIÓN DEL RIESGO - V4) de la SDM en el numeral 7.1. respecto a los niveles de  aceptación y manejo/tratamiento.</t>
  </si>
  <si>
    <t xml:space="preserve">Basados en la Guía para la administración del riesgo y el diseño de controles en Entidades Públicas, versión 4 del DAFP (numeral 2.2.) y en el numeral 7.2 de la Politica Administración del Riesgo de la Entidad (PG-PLT-1, V4), respecto a los componentes que concurren en la definición del riesgo de corrupción como son: Acción u Omisión + Uso del Poder + Desviación de la gestión de lo Público + Beneficio Privado, se evidenció que el riesgo cumple con dichos componentes que permiten clasificarlo en esta tipologia.  </t>
  </si>
  <si>
    <t xml:space="preserve">En la información general del control reportada en el aplicativo LUCHA -Modulo de Riesgos, se evidenció que la acción del control descrita es coherente con el riesgo identificado, asi como, se ha establecido un responsable, periodicidad de aplicación oportuna y proposito de prevención, Sin embargo, respecto al manejo de las desviaciones que se pudiesen presentar, de acuerdo con lo establecido en los Procedimientos TPP-PR-4 - ORIENTACION Y ACOMPAÑAMIENTO PSICO-SOCIAL A MUJERES - V3 (Politicas de Operación N° 2 " Solicitud del servicio" y N° 3  " Disponibilidad de sesiones") y TPP-PR-11 - ATENCIÓN PSICO-JURÍDICA - V1 (Actividad N° 4 "Invitar y agendar a la ciudadania"), no se observa con claridad que acciones se tomarian en caso de presentarse desviaciones que generarian la materialización del riesgo, lo que no permite tener una confiabilidad del control. Por otra parte, el riesgo cuenta con un plan de contingencia “Reforzar la atención de las CIOMs en los casos que sea necesario con más profesionales” reportado en el aplicativo LUCHA, sin embargo, el mismo no se evidencia documentado en los procedimientos del proceso.Adicionalmente, los responsables asignados para el desarrollo de la actividad N° 4 indican a las (os)  “Psicólogas(os) y/o abogadas(os)”, lo cual no es acorde al responsable asignado para la ejecución del control en el aplicativo LUCHA,  ya que la persona designada hace parte del personal administrativo del proceso y no desarrolla su labor en las CIOMs, lugar donde se desarrolla la prestación del servicio de atención a las Mujeres.  
Respecto a las evidencias reportadas en el aplicativo LUCHA de la ejecución  del control, se observó que se cumple parcialmente con el control, debido a si bien se adjuntaron  archivos muestra del manejo que se ha dado a la agenda en las CIOMs durante el periodo comprendido entre mayo y agosto de 2021 (CIOMs Teusaquillo, Santa Fe, Rafael Uribe Uribe, Fontibon, Engativa y Chapinero) , como instrumento que consolida y unifica la programación de las citas a las ciudadanas para la prestación de los servicios de orientación psicosocial y socio jurídica, dichas agendas son manejadas en Drive por cada CIOM, lo cual no permite la validación consolidada de la disponibilidad de agenda de todas las CIOMs, en caso de que en la CIOM en la cual se solicito la prestación del servicio no cuente con esta, y por ende se genere la materialización del riesgo. Se continua sugiriendo al proceso documentar e implementar una herramienta o instrumento que permita articular con todas las CIOMs esta información que permita una trazabilidad de la prestación del servicio por parte de estos espacios, la cual cuente con las parametros establecidos en la actualidad respecto a su manejo (semaforo que indica la asistencia ciudadana) en todas las sedes. Es importante indicar que en estas agendas se indica que el control opera  solo para el agendamiento de citas de atención psicosocial y sociojurídica, pero no se observa información frente a las primeras atenciones que se soliciten por parte de las mujeres, por lo que continua con la recomendación de revisión de la redacción del control.
En cuanto a la periodicidad de aplicación, el proceso adjunta relación de ORFEOS tramitados durante el periodo comprendido entre mayo y agosto 2021 por el equipo psicosocial y socio jurídico de las CIOM, a través de los cuales dan respuesta a solicitudes de atención, observandose en este documento la periodicidad establecida (diaria) del control. </t>
  </si>
  <si>
    <t xml:space="preserve">En la revisión del Control formulado por el Proceso y acorde con la definicion de control por la Guía para la administración del riesgo y el diseño de controles en entidades públicas emitida por el DAFP y la PG-PLT-1 - POLÍTICA ADMINISTRACIÓN DEL RIESGO - V4 de la Entidad, se concluye que el mismo no se puede determinar como un control, motivo por el cual se determino no calificar su diseño y ejecución (no cuenta con periodicidad definida). De igual manera, en aras de que el proceso se encuentra replanteando el riesgo, el control podra ser ajustado o modificado acorde al riesgo al nuevo riesgo. 
Por otra parte, si bien se observa  que el control cuenta con un responsable para la ejecución de la actividad, la descripción del control  se encuentra planteada mas como una acción preventiva que correctiva.  De igual manera, este control propuesto no permite determinar el nivel de disminución de la ocurrencia del riesgo, ni alertar sobre desviaciones en la materialización del riesgo. Por lo anterior, se sugiere revisar si la acción puede ser aplicada como una acción preventiva, determinando un tiempo especifico para su  ejecución. </t>
  </si>
  <si>
    <t xml:space="preserve">En la verificación de la ejecución del control se evidenció en el aplicativo LUCHA - Modulo de Riesgos, que el mismo presenta un periodo de ejecución (mensual) diferente a la periodicidad establecida en su diseño (trimestral), por lo que se recomienda verificar la periodicidad formulada. Por otra parte, de acuerdo con el Acta N° 2 de Seguimiento a los riesgos asociados al proceso de Territorialización de la Politica Publica y a los compromisos establecidos en el PAAC del 23 de agosto de 2021, se indica que no se materializo el riesgo y que el control se ejecuta a cabalidad. En relación con el diseño del control se observa que cuenta con un responsable  para su ejecución y seguimiento. Sin embargo, no se encuentra debidamente formalizado en los documentos del proceso (guías, manuales, procedimientos, instructivos, entre otros), sino que se evidencian actividades relacionadas con el diseño de las piezas comunicativas y su difusion en los procedimientos "TPP-PR-7 - DIFUSION, INFORMACION Y SENSIBILIZACIÓN PARA EL EMPODERAMIENTO DE LAS MUJERES PARA EL EJERCICIO DE SUS DERECHOS - V2 (actividad N° 2 - Diseñar los contenidos para la difusión, información y/o sensibilización)  y TPP-PR-9 - ENCUENTROS DE CONVERSACIóN PSICOSOCIAL - V2 (actividad N° 3 - Elaborar piezas comunicativas)”, por lo cual no se pueden identificar la presencia de desviaciones. Por lo anterior, se continua recomendando que se pueda asociar el control con la ejecución de las actividades antes descritas como punto de control. </t>
  </si>
  <si>
    <t xml:space="preserve">En la verificación de la ejecución del control se evidenció en el aplicativo LUCHA - Modulo de Riesgos, que el mismo presenta un periodo de ejecución (mensual) diferente a la periodicidad establecida en su diseño (trimestral), por lo que se recomienda verificar la periodicidad formulada. Por otra parte, de acuerdo con el Acta N° 2 de Seguimiento a los riesgos asociados al proceso de Territorialización de la Politica Publica y a los compromisos establecidos en el PAAC del 23 de agosto de 2021, se indica que no se materializo el riesgo y que el control se ejecuta a cabalidad. En relación con el diseño del control se observa que cuenta con un responsable  para su ejecución y seguimiento. Sin embargo, no se encuentra debidamente formalizado en los documentos del proceso (guías, manuales, procedimientos, instructivos, entre otros), sino que se evidencian actividades relacionadas con el diseño de las piezas comunicativas y su difusion en los procedimientos "TPP-PR-7 - DIFUSION, INFORMACION Y SENSIBILIZACIÓN PARA EL EMPODERAMIENTO DE LAS MUJERES PARA EL EJERCICIO DE SUS DERECHOS - V2 (actividad N° 6 - Reporte consolidado de sesiones) , por lo cual no se pueden identificar la presencia de desviaciones. Por lo anterior, se continua recomendando que se pueda asociar el control con la ejecución de las actividades antes descritas como punto de control. </t>
  </si>
  <si>
    <t>En la verificación de la ejecución del control se evidenció en el aplicativo LUCHA - Modulo de Riesgos, que el mismo se ejecuta en los periodos establecidos por parte del responsable, lo cual se observó en los soportes cargados al aplicativo. Por otra parte, de acuerdo con el Acta N° 2 de Seguimiento a los riesgos asociados al proceso de Territorialización de la Politica Publica y a los compromisos establecidos en el PAAC del 23 de agosto de 2021, se indica que no se materializo el riesgo y que el control se ejecuta a cabalidad.</t>
  </si>
  <si>
    <t xml:space="preserve">En la verificación de la ejecución del control se evidenció en el aplicativo LUCHA - Modulo de Riesgos, el reporte de 14 actas de jornadas territoriales  - GA-FO-24- V3(CIOMs Fontibón, Barrios Unidos, Chapinero centro, San Cristobal, Bosa, Kennedy, Usaquen, Teusaquillo, Santa Fe, La Candelaria y Rafael Uribe Uribe, asi como, la Zona de repuestos automotriz y centro comercial mi plaza, Casa de la Cultura, y plaza de mercado Samper Mendoza), 3 fichas metodologicas de procesos de información, sensibilización y/o difusión - TPP-FO-9-V2 (CIOMs Usme, Ciudad Bolivar y Puente Aranda)  y un Documento denomindao "Estrategia de prevención de violencias contra las mujeres en 10 UPZ Priorizadas en la localidad de Engativa (sin codigo documental). 
Sin embargo, dado que el control formulado no se puede determinar que califique como control, acorde con  la Guía para la administración del riesgo y el diseño de controles en entidades públicas emitida por el DAFP y la PG-PLT-1 - POLÍTICA ADMINISTRACIÓN DEL RIESGO - V4 de la Entidad,  no se procedio a calificar su ejecución. </t>
  </si>
  <si>
    <t xml:space="preserve">En la verificación de la ejecución del control se evidenció en el aplicativo LUCHA - Modulo de Riesgos, que la aplicabilidad del control difiere en el periodo establecido (trimestral), ya que las ejecuciones son menores a tres meses  por parte del responsable, lo cual se observó en los soportes cargados al aplicativo. Por otra parte, de acuerdo con el Acta N° 2 de Seguimiento a los riesgos asociados al proceso de Territorialización de la Politica Publica y a los compromisos establecidos en el PAAC del 23 de agosto de 2021, se indica que no se materializo el riesgo y que el control se ejecuta a cabalidad.
Por lo anterior, nuevamente se recomienda verificar la periodicidad establecida respecto a la probabilidad de ocurrencia del evento, teniendo en cuenta que las actividades que se desarrollan en las CIOMs son de caracter permanente y continua. Po rotra parte, dentro de los soportes evidenciados como ejecución del control, se observó que se incluyeron invitaciones a las convocatorias para los COLMYG , las cuales no se encuentran correlacionadas con la difusión de la oferta institucional de servicios de la entidad.
Por otra parte, se recomienda analizar si las (os) responsables designadas(os) en el aplicativo LUCHA para su ejecución son los adecuados, ya que acorde con la evidencia soportada la ejecución se encuentra en cabeza del equipo de las CIOMs. Estas evidencias reflejan que los servicios que presta la Entidad a las mujeres y a las cuales ellas tiene acceso son totalmente gratuitos y que la Entidad cuenta con diferentes canales de atención para la ciudadania. </t>
  </si>
  <si>
    <t xml:space="preserve">En la verificación de la ejecución del control se evidenció en el aplicativo LUCHA - Modulo de Riesgos, que la aplicabilidad del control difiere en el periodo establecido (trimestral), ya que las ejecuciones son mensuales  por parte del responsable, lo cual se observó en los soportes cargados al aplicativo. Por otra parte, de acuerdo con el Acta N° 2 de Seguimiento a los riesgos asociados al proceso de Territorialización de la Politica Publica y a los compromisos establecidos en el PAAC del 23 de agosto de 2021, se indica que no se materializo el riesgo y que el control se ejecuta a cabalidad.
Por lo anterior, nuevamente se recomienda verificar la periodicidad establecida respecto a la probabilidad de ocurrencia del evento, teniendo en cuenta que las actividades que se desarrollan en las CIOMs son de caracter permanente y continua. 
Por otra parte, se recomienda analizar si las (os) responsables designadas(os) en el aplicativo LUCHA para su ejecución son los adecuados, ya que acorde con la evidencia soportada la ejecución se encuentra en cabeza del equipo de las CIOMs. Estas evidencias reflejan que los servicios que presta la Entidad a las mujeres y a las cuales ellas tiene acceso son totalmente gratuitos y que la Entidad cuenta con diferentes canales de atención para la ciudadania. De igual manera se recomienda al proceso que los soportes reportados como evidencia se encuentren debidamente diligenciados en su totalidad, y no se modifiquen los formatos ya implementados por el SIG, debido a que dentro de la muestra cargada por el proceso en el aplicativo LUCHA, se evidenció estas debilidades documentales (TPP-FO-10 - FICHA PARA LA INSCRIPCIÓN, PRESENTACIÓN, DESARROLLO, SEGUIMIENTO Y EVALUACIÓN DE LAS ACTIVIDADES DE EMPODERAMIENTO - V3). 
</t>
  </si>
  <si>
    <t>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confiable para el manejo de desviaciones que se pudiesen presentar. Respecto a las evidencias de la ejecución del control, se observó una muestra de los formatos: 
* DE-FO-5 - Formulación y Seguimiento Planes de Acción de Proyectos - Versión 7,  correspondiente a los meses de  junio (Proyectos 7734 y 7675) y julio (Proyectos 7738 y 7668) de 2021.
* DE-FO-6 - Formulación y Seguimiento Planes Operativos por Procesos - Versión 6, correspondiente al proceso Transversalización del Enfoque de Género y Diferencial II Trimestre de 2021. 
* DE-FO-13- Programación y Seguimiento Producto - Meta - Resultado PMR - Versión 2, correspondiente al mes de julio de 2021 (Proyecto 7668). 
Igualmente, se evidenció correo electronico del 16/07/2021 remitido por la OAP a la Secretaria Distrital de Planeación (SDP) del Cierre y Validación SEGPLAN - Seguimiento con corte a junio de 2021, y los reportes SEGPLAN Componente de Inversión y Componente de Inversión y Gestión a 30 de junio de 2021. 
Sin embargo, en las evidencias reportadas en el aplicativo LUCHA de la ejecución  del control, se observó que se cumple parcialmente con el control, debido a que se adjuntaron los seguimientos de los instrumentos de planeación ( PA, POA y PMR de algunos proyectos y procesos), asi como el correo mediante el cual se reporta por parte de la SDMujer a la SDP  la ejecución del II trimestre de 2021 de los proyectos de inversión en SEGPLAN, , mas no, la trazabilidad de correos electronicos entre la OAP y las depedencias, donde se evidencie la remisión de los responsables del seguimiento.</t>
  </si>
  <si>
    <t>En la verificación de la ejecución del control se evidenció en el aplicativo LUCHA - Modulo de Riesgos, que el mismo se ejecuta en los periodos establecidos por parte del responsable, lo cual se observó en los soportes cargados al aplicativo. Por otra parte, de acuerdo con el Acta de Monitoreo y seguimiento a los riesgos de gestión y asociados a corrupción y sus respectivos controles a cargo de la OAP en el proceso de Direccionamiento Estratégico, del dia 20 de agosto de 2021, se indica que no se materializo el riesgo y que el control se ejecuta a cabalidad.
Para finalizar, se sugiere al Proceso verificar que las evidencias documentales cargadas al aplicativo LUCHA - Modulo de Riesgos cumplan con los criterios de accesibilidad y usabilidad, debido a que los documentos en pdf soporte del riesgo de corrupción adjuntos presentan errores en la apertura (7675 Seguimiento P.A. Junio 2021 y 7734 Seguimiento P.A. Junio 2021).</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</si>
  <si>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proposito de prevención y confiable para el manejo de desviaciones que se pudiesen presentar. Respecto a la documentación de este control, el mismo se encuentra inmerso como punto de control en el procedimiento GF-PR-10 - GESTION DE PAGOS DE LA ENTIDAD - V8 (actividad 3). Sin embargo se sugiere revisar la periodicidad establecida frente a las evidencias aportadas, ya que las mismas son de caracter mensual.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</si>
  <si>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proposito de prevención y confiable para el manejo de desviaciones que se pudiesen presentar. Respecto a la documentación de este control, el mismo se encuentra inmerso en el procedimiento GF-PR-10 - GESTION DE PAGOS DE LA ENTIDAD - V8 (actividades 14,15,19 y 39). Sin embargo se sugiere revisar la periodicidad establecida frente a las evidencias aportadas, ya que las mismas son de caracter mensual.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
</t>
  </si>
  <si>
    <t xml:space="preserve">En la verificación de la ejecución del control se evidenció en el aplicativo LUCHA - Modulo de Riesgos, que este se ejecuta en periodos diferentes a los establecidos  por parte del responsable, por lo que se recomienda revisar el periodo de ejecución en el aplicatrivo LUCHA. Por otra parte los soportes cargados al aplicativo: 
Dentro de los soportes que evidencia la ejecución del control se encuentran los siguientes:
1. Muestra Archivo en Excel de Registro de radicados (mayo, junio, julio y agosto)
2. Muestra Planillas de cargue de cuentas por pagar de las planillas firmadas (mayo, junio, julio y agosto)
3. Muestra Correos de las devoluciones de cuentas a contratistas(may, junio, julio y ago)  </t>
  </si>
  <si>
    <t xml:space="preserve">En la verificación de la ejecución del control se evidenció en el aplicativo LUCHA - Modulo de Riesgos, que este se ejecuta en periodos diferentes a los establecidos  por parte del responsable, por lo que se recomienda revisar el periodo de ejecución en el aplicatrivo LUCHA. Por otra parte los soportes cargados al aplicativo: 
Dentro de los soportes que evidencia la ejecución del control se encuentran los siguientes:
1. Muestra Documentos de pago por acreedor, donde se evidencia el valor bruto del bien o servicio, los descuentos aplicados y el valor a pagar (mayo, junio y julio)
2. Muestra de Planillas de cargue de cuentas por pagar de las planillas firmadas por el ordenador del gasto y responsable del presupuesto (mayo, junio, julio y agosto)
3.  Muestra Historiales de pagos por acreedor (mayo, junio y julio)  </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</si>
  <si>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el mismo se encuentra inmerso como punto de control en los procedimientos GF-PR-4 - ANULAR O LIBERAR SALDOS DE CDP Y CRP - V6 (actividad 12) y GF-PR-10 - GESTION DE PAGOS DE LA ENTIDAD - V8 (actividad 36).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</si>
  <si>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el mismo se encuentra inmerso en la actividad 18 " Realizar el cargue manual" del prcodimiento GF-PR-10 - GESTION DE PAGOS DE LA ENTIDAD - V8, sin embargo, no se evidencia en esta actividad la aplicabilidad de la plantilla formulada para facilitar el cargue de pagos. Por otra parte, en el procedimiento se cuenta con un punto de control  en la actividad 36, respecto a realizar el cruce de información de los reportes de pago  de  BOGDATA con otras fuentes de información interna de la Entidad.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</si>
  <si>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no se evidencia en el procedimiento GF-PR-10 - GESTION DE PAGOS DE LA ENTIDAD - V8, una actividad que incluya la verificación de dicha plantilla antes del cargue de los pagos, por lo que se recomienda analizar la inclusión de la misma, como un punto de control . Sin embargo,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</si>
  <si>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el mismo se encuentra inmerso como punto de control en el procedimiento  GF-PR-10 - GESTION DE PAGOS DE LA ENTIDAD - V8 (actividad 36). Los soportes registrados en el aplicativo LUCHA, permiten evidenciar la aplicación del control. Sin embargo,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</si>
  <si>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el mismo se encuentra inmerso como punto de control en el procedimiento GF-PR-9 - REGISTRAR OPERACIONES CONTABLES - V5 (actividad 6 ). Los soportes registrados en el aplicativo LUCHA, permiten evidenciar la aplicación del control, sin embargo, no se cuenta con soportes de las reuniones efectuadas , por lo cual, se sugiere al proceso tener en cuenta estos documentos en el momento del reporte de ejcución del control. Por otra parte,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</si>
  <si>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el mismo se encuentra inmerso como punto de control en el procedimiento GF-PR-11 - PROGRAMAR Y REPOGRAMAR EL PAC - V4  (actividad 10 ). Los soportes registrados en el aplicativo LUCHA, permiten evidenciar la aplicación del control. Por otra parte,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</si>
  <si>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no se encuentra documentado en el  procedimiento GF-PR-11 - PROGRAMAR Y REPOGRAMAR EL PAC - V4 , por lo que se sugiere incluir un punto de control respecto a la generación de de reportes despues del cierre mediante el aplicativo BOGDATA, que  permita evidenciar la ejecución del PAC programado. Los soportes registrados en el aplicativo LUCHA, permiten evidenciar la aplicación del control. Por otra parte, se observó que el proceso no emite un acta de seguimiento o monitoreo a los  riesgos de gestión y asociados a corrupción y sus respectivos controles, acorde con las directrices emitidas por la OAP, por lo que se sugiere atender dichas directrices.</t>
  </si>
  <si>
    <t>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se encuentra documentado en el  procedimiento GF-PR-11 - PROGRAMAR Y REPOGRAMAR EL PAC - V4 , sin embargo se sugiere al proceso revisar la viabilidad de detallar la redacción del control , debido a que en el reportye de seguimiento indican que compete a la programación y ejecución del PAC. Los soportes registrados en el aplicativo LUCHA, permiten evidenciar la aplicación del control. Por otra parte, se observó que el proceso no emite un acta de seguimiento o monitoreo a los  riesgos de gestión y asociados a corrupción y sus respectivos controles, acorde con las directrices emitidas por la OAP, por lo que se sugiere atender dichas directrices.</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</si>
  <si>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y confiable para el manejo de desviaciones que se pudiesen presentar. Respecto a la documentación de este control, se encuentra documentado en el  procedimiento GF-PR-11 - PROGRAMAR Y REPOGRAMAR EL PAC - V4, politicas de operación 20 y 21, en las cuales se indica el manejo de los documentos asociados al procedimiento. Los soportes registrados en el aplicativo LUCHA, permiten evidenciar la aplicación del control. Por otra parte, se observó que el proceso no emite un acta de seguimiento o monitoreo a los  riesgos de gestión y asociados a corrupción y sus respectivos controles, acorde con las directrices emitidas por la OAP, por lo que se sugiere atender dichas directrices. Sin embargo, el control propuesto, acorde con la Guia de la administración del riesgo y diseño de controles de entidades publicas emitida por el DAFP, se acerca mas a una accion preventiva, que a un control, se sugiere revisar la redacción de este. 
Asi mismo, respecto a la periodicidad de ejecución del control, se sugiere la revisión de la misma, en razon, a la probabilidad de ocurrencia de la modificación del formato de reporgramación del PAC. </t>
  </si>
  <si>
    <t>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Muestra GC-FO-18 - ACTA DE RECIBO FINAL - V4
2. Muestra GF-FO-21 - ESTADO DE PAGOS - V2
3.  Archivo Excel CRP 2020
4. Archivo Excel OPGET 2019
5. Archivo Excel Pagos 2021 BOGDATA</t>
  </si>
  <si>
    <t>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correspondientes a los meses de mayo, junio y julio de 2021:
1. Plantilla pagos proveedores reservas 
2. Plantilla pagos servicios públicos vigencia
3.  Plantilla pagos contratistas vigencia
4. Plantilla pagos proveedores vigencia
Esta plantilla se alimenta de la información descargada del aplicativo SAP-BOGDATA.</t>
  </si>
  <si>
    <t xml:space="preserve">En la verificación de la ejecución del control se evidenció en el aplicativo LUCHA - Modulo de Riesgos, que el mismo se ejecuta en los periodos establecidos por parte del responsable, lo cual se observó en los soportes cargados al aplicativo.
Dentro de los soportes que evidencia la ejecución del control se encuentran los siguientes correspondientes a los meses de mayo, junio y julio de 2021:
1. Plantilla pagos proveedores reservas 
2. Plantilla pagos servicios públicos vigencia
3.  Plantilla pagos contratistas vigencia
4. Plantilla pagos proveedores vigencia
Esta plantilla se alimenta de la información descargada del aplicativo SAP-BOGDATA. Sin embargo, no se puede evidenciar que se realizó la revisión por parte del profesional de la DGAF, debido a que no se cuenta con un soporte que de cuenta de la ejecución de esta acción, por tal motivo se sugiere al proceso validar el soporte mediante el acual se pueda validar dicha acción.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</si>
  <si>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correo electronico del 11/05/2021, acerca de revisión cuentas contables planilla de pagosa de proveedores vigencia 2021
2. correo electronico del 15/06/2021, acerca de la causación y giro mes de mayo - conciliación BOGDATA y LIMAY
Sin embargo, acorde con el reporte del seguimiento de la ejecución del control del II cuatrimestre de 2021 registrado en el aplicativo LUCHA, se indica que se el control consiste en "realizar reuniones y verificaciones de la cuentas en los diferentes aplicativos, con las dependencias intervinientes en los procesos contables", no se evidencia acerca de las reuniones efectuadas que permitan verificar la ejecución del control. Se recomienda registrar en el aplicativo los soportes que den cuenta de la aplicación del control acorde con el seguimiento reportado. </t>
  </si>
  <si>
    <t>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Presentación del Seguimiento del PAC I Semestre de 2021
2. Archivo en excel que reporta los PAC girados y programados de la vigencia 2021 y de las reservas presupuestales 
3. Formato de consolidación de las reprogramaciones del PAC
4. Correos de reprogramación del PAC  (abr-may, may-jun, jul-ago y ago-sept de 2021)
5. Correos de las devoluciones de las cuentas por inconsistencias en los soportes (mayo y junio de 2021)
6. Reporte en excel de informes devueltos a contratistas ( julio y agosto de 2021)</t>
  </si>
  <si>
    <t>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correspondientes a los meses de mayo, junio y julio de 2021:
1. Informes de saldos del aplicativo BOGDATA a cierre de mes del PAC.</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</si>
  <si>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correspondientes a los meses de mayo, junio y julio de 2021:
1. Archivo en excel que reporta los PAC girados y programados de la vigencia 2021 y de las reservas presupuestales 
2. Formato de consolidación de las reprogramaciones del PAC
3. muestra de correos de las devoluciones de las cuentas por inconsistencias en los soportes (abr-may y jul-ago de 2021, )
</t>
  </si>
  <si>
    <t xml:space="preserve">En la verificación de la ejecución del control se evidenció en el aplicativo LUCHA - Modulo de Riesgos, que el mismo se ejecuta por parte del responsable, lo cual se observó en los soportes cargados al aplicativos. 
Dentro de los soportes que evidencia la ejecución del control se encuentran los siguientes :
1. Correo electronico del 19/08/2021 remitido a la OAP para solicitar la publicación de la actualización del formato GF-FO-09 versión 3, debido a las modificaciones surgidas por el aplicativo BOGDATA
2. Correos electronicos del 24/08/2021 remitido por el SIG de la Entidad informando de la implementación de los documentos "GF-FO-9 - PROGRAMACIÓN Y REPROGRAMACIÓN DEL PLAN ANUAL MENSUALIZADO DE CAJA - PAC - V3 y GF-FO-24 - PROGRAMACIÓN DEL PLAN ANUAL MENSUALIZADO DE CAJA - PAC INICIAL - V1".
3. Pantallazos del Modulo de Gestión Documental del aplicativo LUCHA, donde se evidencia la publicación actualizada de los formatos. 
Sin embargo, no se evidencia el correo de solicitud de publicación del formato GF-FO-24 - PROGRAMACIÓN DEL PLAN ANUAL MENSUALIZADO DE CAJA - PAC INICIAL - V1, se recomienda verificar los soportes que dan cuenta de la aplicación del control. </t>
  </si>
  <si>
    <t xml:space="preserve">Si bien el control  esta coherentemente relacionado con la definición del reisgo, se evidencia que a pesar de que se le asignó un responsable este no tiene la autoridad y la adecuada segregación de funciones dado que en el procedimiento de código CE_PR_06 Versión 4 Diseño de Piezas gráficas y material cominicativo se identifica como respionsable la Asesora de Cominicaciones. Por otro lado la periodicidad es inoportuna ya que el diseño de piezas comunicativas se realiza de manera manera permanente por lo que se hace necesario aplicar el control cada vez que se realice esta acción.  Rn cuanto al próposito del control se identifica que este es de ripo detectivo dado que esta actividad de control se realiza al final del proceso de diseño de piezas graficas por lo que se recomienda ánalizar la ide4ntificación de otros controles que refuercen el accionar el presente control y al mismo tiempo contribuyan al tratamiento del riesgo. Para el manejo de desviaiciones se considera que el control no es confiable ya que en reivisión de las evidencias se encontro que se tiene una sola responble para las acciones de revisar y aprobrar lo que no permite generar confiabilidad en la ejecución final del control. En cuanto a la aplicaicón o ejecución del control y a su formalización en los documentos de LUCHA se observa que se cumple con estos parámetros.  Finalmente de acuerdo con el análisis y la evaluación realizada se evidencia que el control es débil en cuanto a su diseño.
</t>
  </si>
  <si>
    <t>Se pbserva que de acuerdo con los correos electrónicos reportados como evidencia de la aplicación del control, esta actividad se ejecuta por parte de la responsable de acuerdo con el procedimiento de código CE_PR_06 Versión 4 Diseño de Piezas gráficas y material cominicativo y asi mismo no se reporta materización del riesgo.  Sin embargo y en revisión del reporte y el seguimiento aportado por el proceso de comunicación estrategica se observa que la responsable de ejecición del control en la parte de diseño del control es diferente a la que ejecuta el mismo y en este sentido se recomienda al proceso que se unifique dicha responsabilidad tanto en el diseño del control como en la ejecución del mismo.</t>
  </si>
  <si>
    <t>si bien el control  esta coherentemente relacionado con la definición del reisgo, se evidencia que a pesar de que se le asignó un responsable este no tiene la autoridad y la adecuada segregación de funciones dado que en el procedimiento de código CE_PR_04 Versión 3 Administracion de contenidos en web, intranet y redes sociales, se identifica como respionsable la Asesora de Cominicaciones. Por otro lado la periodicidad es inoportuna ya que la revision y aprobacion de contenido se realiza de manera permanente por lo que se hace necesario aplicar el control cada vez que se realice esta acción.  En cuanto al próposito del control se identifica que este es de ripo detectivo dado que esta actividad de control se realiza al final del proceso de revision y aprobacion de contenido por lo que se recomienda ánalizar la identificación de otros controles que refuercen el accionar el presente control y al mismo tiempo contribuyan al tratamiento del riesgo. Para el manejo de desviaciones se considera que el control no es confiable ya que en reivisión de las evidencias se encontro que se tiene una sola responble para las acciones de revisar y aprobrar lo que no permite generar confiabilidad en la ejecución final del control. En cuanto a la aplicaicón o ejecución del control y a su formalización en los documentos de LUCHA se observa que no se cumple con estos parámetros dado que no se encuentran las evidencias y/o definicion de muestra definidas en la Periodicidad de ejecución. Finalmente de acuerdo con el análisis y la evaluación realizada se evidencia que el control es débil en cuanto a su diseño.</t>
  </si>
  <si>
    <t>Se pbserva que de acuerdo con los correos electrónicos reportados como evidencia de la aplicación del control, esta actividad se ejecuta por parte de la responsable de acuerdo con el procedimiento de código CE_PR_04 Versión 3 Administracion de contenidos en web, intranet y redes sociales, y asi mismo no se reporta materización del riesgo.  Sin embargo y en revisión del reporte y el seguimiento aportado por el proceso de comunicación estrategica se observa que la responsable de ejecición del control en la parte de diseño del control es diferente a la que ejecuta el mismo y en este sentido se recomienda al proceso que se unifique dicha responsabilidad tanto en el diseño del control como en la ejecución del mismo.</t>
  </si>
  <si>
    <t>El control se encuentra coherentemente relacionado con la definicion del riesgo, sin embargo las evidencias respecto a la aplicación o ejecución del control y a su formalización en los documentos de LUCHA se observa que no se cumple con estos parámetros dado que no se encuentran las evidencias y/o definicion de muestra definidas en la Periodicidad de seguimiento.
Finalmente de acuerdo con el análisis y la evaluación realizada se evidencia que el control es moderado en cuanto a su diseño.</t>
  </si>
  <si>
    <t>De acuerdo con los reportes de seguimiento dados por el proceso se evidencia que el control se lleva a cabo de manera consistente por parte de los responsables asignados.  Po otra parte no se evidencia materialización por lo cual la evlaución de ejecución es fuerte.</t>
  </si>
  <si>
    <t>El control se encuentra coherentemente relacionado con la definicion del riesgo, sin embargo se recomienda mejorar la redaccion del control.
Finalmente de acuerdo con el análisis y la evaluación realizada se evidencia que el control es fuerte en cuanto a su diseño.</t>
  </si>
  <si>
    <t>De acuerdo con las evidencias aportadas por el proceso, se observa que el diseño del controlse encuentra coherentemente relacionado con la definicion del riesgo, por otro lado se evidencia que en efecto cuenta con un rastro de ejecucion adecuado a la periodiciad.
Finalmente de acuerdo con el análisis y la evaluación realizada se evidencia que el control fuerte en cuanto a su diseño.</t>
  </si>
  <si>
    <t>Se observa que el diseño del controlse encuentra coherentemente relacionado con la definicion del riesgo, por otro lado se evidencia que en efecto cuenta con un rastro de ejecucion adecuado a la periodiciad.
Finalmente de acuerdo con el análisis y la evaluación realizada se evidencia que el control fuerte en cuanto a su diseño.</t>
  </si>
  <si>
    <t>De acuerdo con los reportes de seguimiento dados por el proceso se observa el analisis caso y toma de decisión sobre la asignación de la abogada para la representación.  por parte de los responsables asignados,  po otra parte no se evidencia materialización por lo cual la evlaución de ejecución es fuerte.</t>
  </si>
  <si>
    <t>De acuerdo con los reportes de seguimiento dados por el proceso se observa la depuración de base unificada de casos representados por abogada y consolidado de casos de representacion  por parte de los responsables asignados. Sin embargo se recomienda revisar el seguimiento ID.667, dado que se encuentra sin la evidencia correspondiente,  po otra parte no se evidencia materialización por lo cual la evlaución de ejecución es fuerte.</t>
  </si>
  <si>
    <t>De acuerdo con los reportes de seguimiento dados por el proceso se evidencia el seguimiento periódico de casos en comité de enlaces  por parte de los responsables asignados.  Po otra parte no se evidencia materialización por lo cual la evlaución de ejecución es fuerte.</t>
  </si>
  <si>
    <t>En efecto el control se encuentra coherentemente relacionado con la definicion del riesgo, sin embargo se recomienda realizar el seguimiento correspondiente.
Finalmente de acuerdo con el análisis y la evaluación realizada se evidencia que el control es debil debido a la inexistencia de evidencias.</t>
  </si>
  <si>
    <t xml:space="preserve">De acuerdo con lo observado no se encuentran evidencias de la ejecucion. </t>
  </si>
  <si>
    <t>Investigar</t>
  </si>
  <si>
    <t>Desarrollar las actividades de contratación
Observar los principios de la CPN</t>
  </si>
  <si>
    <t>Asesorar, Defender, Prevenir</t>
  </si>
  <si>
    <t xml:space="preserve">La Consecuencia del riesgo está incompleta ya que la perdida de los documentos daría lugar a la imposibilidad de continuar la investigación y posterior sanción,  por lo que se debe ajustar la consecuencia. Adicionalmente la causa es muy general y no explica la posible materialización del riesgo o la simple existencia de este, por lo que se debe reformar para explicar mejor el riesgo. Adicionalmente se debe observar que el unico verbo rector presente en el del objetivo es el de investigar, sin embargo se debería agregar el de sancionar. </t>
  </si>
  <si>
    <t xml:space="preserve">No aplica dado que el riesgo residual se encuentra en zona baja por lo que su tratamiento corresponde a la identificación de controles. </t>
  </si>
  <si>
    <t>Guarda coherencia las causas y las consecuencias, sin embargo este riesgo debe articularse con los terminos procesales de la Ley 1952 que remplazará a la Ley 734 en marzo de 2022</t>
  </si>
  <si>
    <t xml:space="preserve">El riesgo afecta al verbo rector "Investigar" sin embargo el objetivo del proceso debería incluir como verbo rector "sancionar" luego que tambien es funcion del control disciplinario y guarda coherencia con los riesgos identificados. </t>
  </si>
  <si>
    <t xml:space="preserve">No aplica dado que el riesgo residual se encuentra en zona moderada por lo que su tratamiento corresponde a la identificación de controles. </t>
  </si>
  <si>
    <t>Se observa que el reisgo esta coherentemente relacionado con el objetivo del proceso y se identifica a lo largo del ciclo PHVA del mismo para todas las etapas contractuales y adicionalmente el riesgo es coherente con las causas y las consecuencias identificadas por el proceso. Se recomienda al proceso incluir los efectos que se pueden dar en caso de materializacion del riesgo referidos a las politicas de operación interna de las activiades relacionadas con la publicación en la página web institucional.</t>
  </si>
  <si>
    <t xml:space="preserve">La identificación de las consecuencias es incompleta, dado que las consecuencias podrían derivar en incumplimientos contractuales, baja ejecución presupuestas, alta litigiosidad en la entidad, etc. </t>
  </si>
  <si>
    <t>Las consecuencias son incompletas, falta observar el riesgo de controversias contractuales, asi mismo en las causas si bien fueron descritas, no se dentificó el origen y el factor</t>
  </si>
  <si>
    <t>Las causas y consecuencias solo están orientadas a la atención de peticiones, sin embargo el riesgo identificado tambien se refiere a procesos, por lo que causas y consecuencias se encuentran incompletas,</t>
  </si>
  <si>
    <t xml:space="preserve">La causa no es coherente con el riesgo identificado luego que el expediente judicial pertenece al operador judicial y no a la SD Mujer, adicionalmente como la consecuencia se identificó teniendo en cuenta la causa tampoco es coherente. </t>
  </si>
  <si>
    <t>Se identifican las causas y las consecuencias de manera coherente. Se recomienda al proceso incluir los efectos que se pueden dar en caso de materializacion del riesgo referidos a las politicas de operación interna de las actividades relacionadas con la publicación en la página web institucional.</t>
  </si>
  <si>
    <t>Las causas fueron identificadas de manera incompleta, ya que podria existir presión externa o de un superior para remitir determinadas respuestas o para incidir en algún proceso, adicionalmente las consecuencias de tipo legal para la entidad tambien debería tener en cuenta lo relacionado con el quebrantamiento de los principios de Debido proceso y Confianza legitima.</t>
  </si>
  <si>
    <t>Se identifican las causas y las consecuencias de manera coherente. Se recomienda al proceso tener en cuenta lo establecido en la politia de prevención del Daño antijuridico para revisar la coherencia de las causas.</t>
  </si>
  <si>
    <t xml:space="preserve">Como consecuencia se debe señalar que los entes de control externos podrían requerir a la entidad y que adicionalmente podrían hacer uso del poder preferente. En se sentido se deben complementar las consecuencias. </t>
  </si>
  <si>
    <t>Este riesgo en su definición no solo podría considerearse como riesgo operativo sino tambien como riesgo de corrupción, en la medida que refiere que se puede materializar causado por presiones indebidas o particularmente lo referido a intereses propios.</t>
  </si>
  <si>
    <t>El riesgo de corrupción identificado por el proceso cumple con los aspectos que lo identifican en dicha clasificación.</t>
  </si>
  <si>
    <t>x</t>
  </si>
  <si>
    <t>El riesgo de corrupción identificado por el proceso cumple con los aspectos que lo identifican en dicha clasificación.  Se recomienda al proceso realizar la correspondiente actualización del líder del proceso.</t>
  </si>
  <si>
    <t xml:space="preserve">La perioricidad resulta inadecuada dado que en un trimestre podrían presentarse muchas actuaciones dentro de los procesos, esto impacta en las desviaciones. Sin embargo los responsables, la autoridad de este, el proposito y la evidencia de la ejecución están conformes a la normativa. </t>
  </si>
  <si>
    <t xml:space="preserve">La perioricidad resulta inadecuada dado que en un trimestre podrían presentarse muchas actuaciones dentro de los procesos, esto impacta en las desviaciones. No se ha asignado ningun procedimiento en LUCHA al respecto. Sin embargo los responsables, la autoridad de este, el proposito y la evidencia de la ejecución están conformes a la normativa. </t>
  </si>
  <si>
    <t>No constituye un control para la perdida de expedientes, ya que la asignación de casos dentro de los abogados internos no permite atender la perdida de expedientes. Adicionalmente la periodicidad es contraria al tipo de requerimiento, ya que los casos se pueden presentar de manera aleatoria, lo cual implica que se deba hacer reparto según requerimiento.</t>
  </si>
  <si>
    <t xml:space="preserve">Se observa que el control se ejecuta conforme a lo reportado, sin embargo se debe adecuar teniendo en cuenta que no se considera que la periodicidad sea adecuada. </t>
  </si>
  <si>
    <t xml:space="preserve">No existe evidencia de ejecución del control, adicionalmente se debe adecuar teniendo en cuenta que no se considera que la periodicidad sea pertinente. </t>
  </si>
  <si>
    <t xml:space="preserve">La ejecución del control no influye en la prevención del riesgo porque es inadecuado para el riesgo descrito. </t>
  </si>
  <si>
    <t>El diseño del control es debil y no existe evidencia del seguimiento a este, por lo que se solicita al proceso a realizar el cargue correspondiente en LUCHA</t>
  </si>
  <si>
    <t>La periodicidad de la verificación resulta inoportuna dado que los procesos disciplinarios pueden medirse en terminos de días o de meses según la etapa procesal, por ejemplo una vezz vencido el termino de la investigación disciplinaria</t>
  </si>
  <si>
    <t>El diseño del control es debil por cuanto la verificación de los proyectos se debe realizar en todos los casos que firme la jefe de oficina, por lo que se hace a requerimiento y no de manera trimestral.</t>
  </si>
  <si>
    <t xml:space="preserve">El control es moderado, para fortalecerlo se deben formalizar en el aplicativo LUCHA los formatos de seguimiento respectivos para unificar la información. </t>
  </si>
  <si>
    <t>No existe evidencia de ejecución del control.</t>
  </si>
  <si>
    <t>Se evidencia ejecución del control de manera semestrla, se verifica acta semestral del 09-2021 donde consta el seguimiento</t>
  </si>
  <si>
    <t xml:space="preserve">Se evidencia la ejecución del control en las actas de seguimiento reportadas en LUCHA, sin embargo se debe ajustar conforme a la observación de la estructura del control. </t>
  </si>
  <si>
    <t>Se observa que el diseño del control cumple con los aspectos relacionados con la perodicidad, el propósito se evidencia que tiene un responable de su ejecuión sin embargo es importante recomendar que se actualice el nombre del director de contratación y por otro lado se evidencia que se cuenta con un rastro de ejecición adecuado a la periodiciad y un manejo de desbiaciones confiable y acorde con la aplicación de otro control identificado.  No obstante no se encontro que elo control este formaliado dentro de  los documentos del proceso por lo que se recomienda idenficar el control como corresponda.  Dado lo anterior se evidencia que el control en su diseño es de tipo moderado.</t>
  </si>
  <si>
    <t>De acuerdo con las evidencias aportadas por el proceso, se observa que con relación al diseño y a la estruct6ura del control la acciones descrita por el mismo es coherente con lo definido por el riesgo. Se identifica una periodicidad portuna para su aplicación y su propósito es prevenir la ocurencia del riesgo lo que se articula con el propósito del control código 59 y además se evidencia que se cuenta con un manejo confiable de las desviaciones y se tiene dentro del reporte de LUCHA evidencias y rastros de su ejeccución. En lo respecta a las responsables de su ejecución se recomienda análizar quienes realmente aplican este control de manera consisten con los procedimientos y el manual de contratación.  Asimismo se recomienda actualizar el nombre del Director de Contratación.</t>
  </si>
  <si>
    <t>De acuerdo con las evidencias aportadas por el proceso, se observa que con relación al diseño y a la estruct6ura del control la acciones descrita por el mismo es coherente con lo definido por el riesgo. Se identifica una periodicidad oportuna para su aplicación y su propósito es prevenir la ocurencia del riesgo  En lo respecta a las responsables de su ejecución se recomienda análizar quienes realmente aplican este control de manera consisten con los procedimientos y el manual de contratación.  Asimismo se recomienda actualizar el nombre del Director de Contratación.</t>
  </si>
  <si>
    <t>De acuerdo con las evidencias aportadas por el proceso, se observa que con relación al diseño y a la estructura del control la acciones descrita por el mismo es coherente con lo definido por el riesgo. Se identifica una periodicidad oportuna para su aplicación y su propósito es prevenir la ocurencia del riesgo  En lo respecta a las responsables de su ejecución se recomienda análizar quienes realmente aplican este control de manera consisten con los procedimientos y el manual de contratación.  Asimismo se recomienda actualizar el nombre del Director de Contratación.</t>
  </si>
  <si>
    <t>Se evidencia que el control es ejecvutado tambien por parte de otras personas del equipo de la Dirección Contractual y no solo las que se identifican en el mapa de riesgos, por lo que se recomienda al proceso análizar consecuentemente con los procdimientos y el manual de contratación cuales serían las y los responsables d ela ejecución del mismo. Por otro lado se evidencia que no se ha presentado matarialización del riesgo.  en conclusión la evlaución en cuanto a la ejecución del control se reporta como débil.</t>
  </si>
  <si>
    <t>Se deben actualizar los responsables de la ejecución del control ya que se evidencia en los documentos adjuntos que no se relacionan a todos los responsables.</t>
  </si>
  <si>
    <t>De acuerdo con las evidencias aportadas por el proceso, se observa que con relación al diseño y a la estructura del control la acciones descrita por el mismo es coherente con lo definido por el riesgo. Se identifica una periodicidad oportuna para su aplicación y su propósito es prevenir la ocurencia del riesgo  En lo respecta a las responsables de su ejecución se recomienda análizar quienes realmente aplican este control de manera consisten con los procedimientos y el manual de contratación.  Asimismo se recomienda actualizar el nombre del Director de Contratación. Adicionalmente se recomienda establecer un procedimiento con documentos en el aplicativo LUCHA</t>
  </si>
  <si>
    <t>Se evidencia la ejecución del control con el envío de alertas, aun no se materializa el riesgo de liquidación inoportuna.</t>
  </si>
  <si>
    <t>De acuerdo con las evidencias aportadas por el proceso, se observa que con relación al diseño y a la estructura del control la accion descrita por el mismo es coherente con lo definido por el riesgo. Se identifica una periodicidad oportuna para su aplicación y su propósito es prevenir la ocurencia del riesgo</t>
  </si>
  <si>
    <t>De acuerdo con las evidencias aportadas por el proceso, se observa que con relación al diseño y a la estructura del control la acción descrita por el mismo es coherente con lo definido por el riesgo. Se identifica una periodicidad oportuna para su aplicación y su propósito es prevenir la ocurencia del riesgo. Sin embargo la evidenca aportada no es completa porque no se puede asumir que la captura de pantalla da cuenta del cargue completo de la información.</t>
  </si>
  <si>
    <t xml:space="preserve">De acuerdo con las evidencias aportadas por el proceso, se observa que con relación al diseño y a la estructura del control la acción descrita por el mismo es coherente con lo definido por el riesgo. Se identifica una periodicidad oportuna para su aplicación y su propósito es prevenir la ocurencia del riesgo. </t>
  </si>
  <si>
    <t>De acuerdo con las evidencias aportadas por el proceso, se observa que con relación al diseño y a la estructura del control la acción descrita por el mismo es coherente con lo definido por el riesgo. Se identifica una periodicidad oportuna para su aplicación y su propósito es prevenir la ocurencia del riesgo. Sin embargo la evidenca aportada no es completa porque la captura de pantalla no es legible.</t>
  </si>
  <si>
    <t xml:space="preserve">De acuerdo con las evidencias aportadas por el proceso, se observa que con relación al diseño y a la estructura del control la acción descrita por el mismo es coherente con lo definido por el riesgo. Se identifica una periodicidad oportuna para su aplicación y su propósito es prevenir la ocurencia del riesgo. Sin embargo no existe evidencia de la aplicación del control de manera trimestral como se establece en su periodicidad. </t>
  </si>
  <si>
    <t xml:space="preserve">De acuerdo con las evidencias aportadas por el proceso, se observa que con relación al diseño y a la estructura del control la acción descrita por el mismo es coherente con lo definido por el riesgo. Se identifica una periodicidad oportuna para su aplicación y su propósito es prevenir la ocurencia del riesgo. Sin embargo no existe evidencia de la aplicación del control.. </t>
  </si>
  <si>
    <t>Se evidencia la ejecución del control en el aplicativo aun no se materializa el riesgo.</t>
  </si>
  <si>
    <t>No se evidencia la ejecución del control.</t>
  </si>
  <si>
    <t>No existe evidencia clara de la aplicación del control por lo que se recomienda al proceso cargar la evidencia al aplicativo.</t>
  </si>
  <si>
    <t>El control se ejecuta de manera adecuada, sin embargo el proceso debe cargar todos los soportes en el aplicativo.</t>
  </si>
  <si>
    <t>El control debe ejecutarse teniendo en cuenta el responsable y el periodo establecido, no se evidencia en los documentos del procesos</t>
  </si>
  <si>
    <t xml:space="preserve">La periodicidad del seguimiento es inadecuada ya que las quejas se deben someter a reparto según requerimiento, dado que existen terminos legales para dar respuestas, asi mismo para el trimestre no existe evidencia del seguimiento ni documenots asociados en el aplicativo. </t>
  </si>
  <si>
    <t>Si bien el volumen de procesos en la entidad es relativamente bajo se sugiere adecuar el control para hacer mas seguimientos en un periodo de tiempo mas corto para hacer mas eficiente el control.</t>
  </si>
  <si>
    <t>Se considera que el control es adecuado, sin embargo se sugiere adecuar el control para hacer mas seguimientos en un periodo de tiempo mas corto.</t>
  </si>
  <si>
    <t>Se considera que la estructura del instrumento de control es adecuada, sin embargo se sugiere actualizar procedimientos para que las revisiones se encuentren referenciadas en el aplicativo LUCHA.</t>
  </si>
  <si>
    <t>No existe evidencia de la aplicación o ejecución del control, en ningun periodo, se recomienda al proceso actualizar la información pertinente en el aplicativo LUCHA</t>
  </si>
  <si>
    <t xml:space="preserve">No existe documentación para el periodo revisado en el que se pueda verificar la aplicación del control. </t>
  </si>
  <si>
    <t>Se evidencian las actas de seguimiento del control y de los responsables de su ejecución.</t>
  </si>
  <si>
    <t xml:space="preserve">El control es prioritario por cuanto se encuentra en migración del sistema de archivos, se recomienda ejecutarlo en una periodicidad menor. </t>
  </si>
  <si>
    <t xml:space="preserve">Se evidencia la ejecuicón del control por parte del responsable en el ultimo trimestre, sin embargo no existe evidencia de trimestres anteriores. </t>
  </si>
  <si>
    <t xml:space="preserve">EL control no tiene evidencias de ejecución por parte del proceso. </t>
  </si>
  <si>
    <t xml:space="preserve">De conformidad con el análisis realizado se observa que existe coherencia y relación entre la causa-riesgo-efecto, adicionalmente se evidencia que el riesgo es consecuente con la caracterización del proceso ya que la implementación de la Política Pública de Servicio a la Ciudadanía establece directrices orientadas a la prestación de servicios en el marco de unas características de atención. 
Para finalizar se recomienda en primera medida realizar los ajustes en cuanto al responsable del riesgo dado los cambios presentados en el proceso, adicionalmente se recomienda analizar el riesgo en articulación con las áreas misionales encargadas de realizar la prestación de los servicios de la entidad, para establecer acciones conjuntas orientadas a prevenir la materialización del riesgo.
</t>
  </si>
  <si>
    <t xml:space="preserve">En revisión del módulo de riesgos del aplicativo LUCHA se evidenciaron las siguientes situaciones:
- Se cuenta con un plan de tratamiento con actividades que se encuentran articuladas con los controles establecidos para el riesgo, en atención de las disposiciones establecidas en cuanto a la opción de manejo para los riesgos de corrupción.
- El riesgo cuenta con un plan de contingencias lo cual no es consecuente con los lineamientos establecidos en la Poítica de Administración de Riesgos de la entidad y la Guía para la Administración del Riesgo del Departamento administrativo de la Función Pública -DAFP, toda vez que por su tipología (corrupción) no existe la opción de aceptar el riesgo.
- Se evidencio que la evaluación del riesgo residual se encuentra calificado en un zona baja, para lo cual es importante señalar que de conformidad con la Política de Administación del Riesgo este se debe encontrar entre moderado, alto o extermo.
Por lo anterior, se recomienda solicitar el acompañamiento y asesoria de la Oficina Asesora de Planeación para realizar un adecuada evaluación del riesgo, así como para hacer correcto uso del plan de tratamiento que permita identificar su aplicación.
</t>
  </si>
  <si>
    <t xml:space="preserve">De conformidad con el análisis realizado se observa que existe coherencia y relación entre la causa-riesgo-efecto, adicionalmente se evidencia que el riesgo es consecuente con la caracterización del proceso en especial con la gestión y trámite de las PQRS que se despliega en el HACER con el desarrollo de activiades de seguimiento y sensibilización desarrolladas por el proceso enmarcadas en el cumplimiento de las disposciones legales establecidas para elllo. 
Por otra parte se evidenció que el riesgo tiene establecidas dos tipologías "cumplimiento" y "operativo" que si bien son adecuadas, se recomienda analizar y establecer una sola tipológía que este más relacionada con los efectos-riesgos-consecuencias, adicionalmente se recomienda realizar los ajustes en cuanto al responsable del riesgo dado los cambios presentados en el proceso. 
</t>
  </si>
  <si>
    <t xml:space="preserve">De conformidad con  lineamientos establecidos en la Política de Administración del Riesgo de la Entidad en cuanto a los niveles de aceptación y tratamiento del riesgo señalan que como opción de tratamiento el plan de contingencias se establece para aquellos riesgos de gestión en los cuales su calificación se encuentra en zona extrema y se evidencia que el riesgo residual esta calificado en una zona baja. Adicionalmente la actividad establecida en el plan de contingencias no responde a una acción consecuente para activar en caso de materialización del riesgo. 
Por lo que se recomienda analizar si dicha actividad puede hacer parte más como un acción preventiva que un plan de contingencias para lo cual se sugiere solicitar el acompañamiento de la Oficina Asesora de Planeación.  </t>
  </si>
  <si>
    <t>De conformidad con el análisis realizado se observa que existe coherencia y relación entre la causa-riesgo-efecto, adicionalmente se evidencia que el riesgo es consecuente con la caracterización del proceso toda vez que esta directamente relacionado con todo el proceso de selección y vinculación del talento humano en la Entidad.</t>
  </si>
  <si>
    <t>De conformidad con el análisis realizado se observa que existe coherencia y relación entre la causa-riesgo-efecto, adicionalmente se evidencia que el riesgo es consecuente con la caracterización del proceso toda vez que esta asociado al cumplimiento de criterios normativos para la vinculación del personal que se da en relación con la seguridad social aunado al bienestar de las (os) servidoras (es), asimismo, se evidencia dentro del ciclo PHVA del proceso específicamente en el HACER.</t>
  </si>
  <si>
    <t>La actividad establecida no hace referencia a un plan de contingencia, pues su descripción está orientada a complementar la aplicación del control establecido para 
el riesgo, por lo que se recomienda solicitar el acompañamiento de la Oficina Asesora de Planeación para su debido análisis y correcto uso de conformidad con las disposiciones establecidas.</t>
  </si>
  <si>
    <t xml:space="preserve">De conformidad con el análisis realizado se observa que existe coherencia y relación entre la causa-riesgo-efecto, adicionalmente el riesgo identificado se encuentra asociado implícitamente con el desarrollo de las actividades del proceso en la medida que todo el proceso de vinculación y desarrollo de las funciones de las (os) servidoras (es) públicas (os) deben estar documentadas en las historias laborales, por cuanto la materialización de este tendría un impacto significativo para el proceso, su despliegue en la caracterización se identifica en el HACER.
Sin embargo, se recomienda analizar la consecuencia establecida como “Desactualización de la hoja de vida”, toda vez que puede estar asociada más a una de las causas, en el sentido que la no actualización permanente de las historias laborales puede ocasionar la pérdida de documentos. 
Adicionalmente, se recomienda realizar un análisis del riesgo en articulación con el proceso de Gestión Documental toda vez que es un tema transversal, desde el cual se imparten lineamientos asociados a salvaguardar los documentos que son producidos por cada una de las dependencias, por cuanto se pueden identificar otras causas desde el conocimiento técnico del proceso documental. </t>
  </si>
  <si>
    <t xml:space="preserve">La actividad descrita obedece a la correcta aplicación del control, más no hace referencia como un plan de contingencia toda vez que esta no se activaría en caso de 
materialización del riesgo. Su descripción no está diseñada como acciones adicionales que se puedan adoptar frente a escenarios que puedan conducir a la materialización del riesgo, por lo que se recomienda analizar otras acciones concernientes a mitigar el impacto del riesgo en caso de su materialización, para lo cual es importante solicitar el acompañamiento de la Oficina Asesora de Planeación. </t>
  </si>
  <si>
    <t xml:space="preserve">De conformidad con el análisis realizado se observa que existe coherencia y relación entre la causa-riesgo-efecto, adicionalmente se evidencia que el riesgo es consecuente con el objetivo del proceso.
Por otra parte no fue posible identificar si se presentó materialización del riesgo, toda vez dicha información no fue evidenciada en el acta de seguimiento a la gestión del riesgo del proceso. </t>
  </si>
  <si>
    <t xml:space="preserve">De conformidad con el análisis realizado se observa que existe coherencia y relación entre la causa-riesgo-efecto, adicionalmente el riesgo formulado se encuentra relacionado con el objetivo del proceso y su gestión en las actividades desarrolladas por el proceso en la protección a mujeres víctimas de violencia a través de la estrategia Casa Refugio. Asimismo se encuentra inmerso en el ciclo PHVA de la caracterización.
Por otra parte se observa que el riesgo cuenta con un plan de tratamiento en el cual sus actividades son complemento de los controles establecidos para el riesgo, por lo cual se recomienda solicitar el acompañamiento de la Oficina Asesora de Planeación para hacer un correcto del nivel de aceptación y plan de tratamiento. </t>
  </si>
  <si>
    <t>De conformidad con el análisis realizado se observa que existe coherencia y relación entre la causa-riesgo-efecto, adicionalmente se evidencia que el riesgo es consecuente con la caracterización del proceso toda vez que esta relacionado con las acciones de promoción en temas de seguridad y salud en el trabajo.</t>
  </si>
  <si>
    <t>De acuerdo con el análisis del riesgo se observa que existe coherencia y relación entre la causa-riesgo-efecto, adicionalmente se encuentra asociado directamente con la estrategia de articulación</t>
  </si>
  <si>
    <t xml:space="preserve">Se observa que existe coherencia y relación entre la causa-riesgo-efecto y adicionalmenre se encuentra coherentemente relacionado con el objetivo en cuanto a los lineamientos y acciones que desde el proceso se establecen para la atención y seguimiento a casos a través de las distintas estrategias (Línea Púrpura, Duplas de Atención, Casas Refugio) lideradas desde este, en el que su materialización puede llegar a afectar significativa los objetivos internos e institucionales.  </t>
  </si>
  <si>
    <t>De conformidad con lo establecido en la Guía para la Administración del Riesgo y el diseño de controles en Entidades Públicas versión 4 del DAFP, se evidenció que los componentes de la definición del riesgo de corrupción del proceso Atención a la Ciudadanía, establecido para la vigencia 2021 cumple con las características en cuanto a su redacción (acción u omisión, uso del poder para desviar la gestión de lo público y beneficio privado).</t>
  </si>
  <si>
    <t>De conformidad con lo establecido en la Guía para la Administración del Riesgo y el diseño de controles en Entidades Públicas versión 4 del DAFP, se evidenció que los componentes de la definición del riesgo de corrupción del proceso Talento Humano, establecido para la vigencia 2021 cumple con las características en cuanto a su redacción (acción u omisión, uso del poder para desviar la gestión de lo público y beneficio privado).</t>
  </si>
  <si>
    <t>De conformidad con lo establecido en la Guía para la Administración del Riesgo y el diseño de controles en Entidades Públicas versión 4 del DAFP, se evidenció que los componentes de la definición del riesgo de corrupción del proceso Prevención y Atención Integral a Mujeres Víctimas de Violencias, establecido para la vigencia 2021 cumple con las características en cuanto a su redacción (acción u omisión, uso del poder para desviar la gestión de lo público y beneficio privado).</t>
  </si>
  <si>
    <t xml:space="preserve">De conformidad con la vertificación de la información se evidencio que en el mes de abril  2021 fue creado el control. Por otra parte,  de acuerdo con el análisis del diseño del control se observa que cuenta con los responsables adecuados tanto para su ejecución como para su seguimiento, así como con una periodicidad establecida para su aplicación. Sin embargo, no se encuentra debidamente formalizado en los documentos del proceso (guías, manuales, procedimientos, instructivos, entre otros), por cuanto no existe fuente de información que indique como se realiza el control, cuál es su propósito, lo que conlleva a que no se pueda establecer si es confiable para la mitigación del riesgo.  </t>
  </si>
  <si>
    <t xml:space="preserve">
En cuanto a la ejecución del control se observó  que el proceso aporto como evidencia el registro de las atenciones presenciales y telefónicas realizadas en el nivel central por parte del proceso de atención a la ciudadanía. Sin embargo esta no es coherente con la descripción del control por cuanto no se identifica su relación y aplicación del control.  Adicionalmente, se evidencio que no se ejecuta de manera consistente con la periodicidad establecida (semestral). 
Al respecto es de señalar que el control en cuanto a su descripción habla de dos acciones a desarrollar una que tienen que ver con la socialización para prevenir malas prácticas relacionadas con la solicitud de dádivas y otra en cuanto a la divulgación de los servicios en los que se referencie la gratuidad de estos, por lo cual es importante que el proceso tenga presente esto al momento de registrar los soportes que dan cuenta de su ejecución.
Por lo que  se precisa la importancia de documentar el control como punto de control, con el propósito que permita identificar quién lo desarrolla, cómo se realiza el control, con qué frecuencia y, de esta forma, se facilite definir la mejor manera de documentar su aplicación. Para lo cual se recomienda analizar si la periodicidad establecida es adecuada y conducente a prevenir la materialización del riesgo. </t>
  </si>
  <si>
    <r>
      <t xml:space="preserve">De acuerdo con el análisis del diseño del control se observa que cuenta con los responsables adecuados tanto para su ejecución como para su seguimiento, así como con una periodicidad establecida para su aplicación, en cuanto a la formalización en los documentos del proceso se evidenció que el control se encuentra documentado en el procedimiento AC-PR-2 "Gestión de las peticiones, quejas, reclamos y sugerencias de la ciudadanía" como punto de control en la actividad N° 12 </t>
    </r>
    <r>
      <rPr>
        <i/>
        <sz val="10"/>
        <color rgb="FF000000"/>
        <rFont val="Arial"/>
        <family val="2"/>
      </rPr>
      <t>“Realizar seguimiento a las peticiones para verificar los tiempos de respuesta”</t>
    </r>
    <r>
      <rPr>
        <sz val="10"/>
        <color rgb="FF000000"/>
        <rFont val="Arial"/>
        <family val="2"/>
      </rPr>
      <t xml:space="preserve">, sin embargo la descripción de dicha actividad en el procedimiento no es clara en cuanto al seguimiento a las respuestas de fondo y las evidencias registradas tampoco dan cuenta del seguimiento a las peticiones frente a dicho aspecto, por lo que se recomienda realizar el análisis y de ser necesario efectuar los ajustes que correspondan con el propósito de que exista articulación entre el procedimiento y lo registrado en el aplicativo LUCHA, que permita documentar de la mejor manera el seguimiento a las PQRS en cuanto a la respuesta de fondo.  
Por otra parte en cuanto a la periodicidad si bien se evidencia en los soportes que es oportuna, se observaron diferencias entre el procedimiento ya que este menciona que el seguimiento a las PQRS se efectua de manera semanal y el aplicativo LUCHA referencia que su periodicidad de ejecución es trimestral, por lo que se recomienda articular frente a este aspecto con el propósito que exista coherencia entre los distintos documentos y las herramientas utilizadas para el seguimiento a la gestión del riesgo.
</t>
    </r>
  </si>
  <si>
    <t xml:space="preserve">En cuanto a la aplicación del control y de conformidad con los soportes aportados por el proceso se evidencia su consistencia en la ejecución de acuerdo con lo establecido en el procedimiento "Gestión de las peticiones, quejas, reclamos y sugerencias de la ciudadanía", en el que se observa el envío de correos electrónicos mensuales a las dependencias donde se recuerdan lineamientos en cuanto tiempo para el traslado de la petición cuando no es competencia de la entidad, los tiempos de respuesta de las PQRS de conformidad con la normatividad vigente, recordatorios generales de las respuestas que son emitidas y la relación de las peticiones vigentes; respecto de este último es de señalar que se evidenció que en dicho correo se adjunta un archivo en el que se relacionan en color rojo las peticiones que se encuentran vencidas, por lo que se recomienda analizar la posibilidad de fortalecer el control teniendo en cuenta que se ha presentado materialización del riesgo y cuenta con hallazgos de auditoria (Informe de seguimiento a las PQRS - segundo semestre de 2020).  Sin embargo es de señalar que en los soportes aportados no se evidenció la forma en la que el proceso realiza seguimiento a las PQRS en cuanto a las respuestas de fondo, por lo que se recomienda analizar la mejor forma de documentar el control. </t>
  </si>
  <si>
    <t xml:space="preserve">De acuerdo con el análisis del diseño del control se observa que cuenta con los responsables adecuados para su ejecución y seguimiento, así como con una periodicidad establecida para su aplicación. En cuanto a la formalización en los documentos del proceso (guías, manuales, procedimientos, instructivos, entre otros) se evidenció que en el procedimiento AC-PR-2 "Gestión de las peticiones, quejas, reclamos y sugerencias de la ciudadanía" existe la actividad N° 2 “Registrar las peticiones en el sistema Bogotá te escucha” y cuenta con la política de operación 7 que habla del registro de las peticiones en dicho sistema en el que se aplica el control, sin embargo, la actividad no se encuentra como punto de control del procedimiento. Al respecto se recomienda incluir la actividad como punto de control en el procedimiento y adicionalmente que el medio de registro (evidencia) que permite validar su implementación se indique el reporte que arroja el Sistema Bogotá te Escucha.
Para finalizar se recomienda analizar la periodicidad establecida en el aplicativo LUCHA (trimestral) toda vez que se evidenciaron diferencias en relación con los soportes aportados por el proceso en la medida que el reporte del Sistema Bogotá te Escucha se observa que el registro de las peticiones se efectua diariamente. </t>
  </si>
  <si>
    <t>En relación con la ejecución del control y de conformidad con los soportes aportados por el proceso se evidencia que este  se aplica con el registro de las peticiones que ingresan permanentemente en la entidad en el sistema “Bogotá te escucha” de forma diaria y que se pueden validar en el reporte que arroja dicho sistema. Sin embargo se observaron diferencia en la periodicidad de la aplicación del control, como se indicó en el diseño del control.</t>
  </si>
  <si>
    <t>El control cumple con los aspectos de diseño ya que cuenta con un responsable para su ejecución, una periodicidad establecida y adicionalmente se encuentra formalizado en el procedimiento GTH-PR-2 “Selección y Vinculación del Personal” como punto de control  en la actividad 9 "Verificación de cumplimiento de requisitos mínimos". Sin embargo se recomienda realizar los ajustes al procedimiento frente al punto de control toda vez este registra como evidencia un nombre diferente (Relación experiencia general y específica) al formato oficial que esta siendo aplicado (GHT-FO-41 Revisión de cumplimiento de requisitos mínimos)</t>
  </si>
  <si>
    <t xml:space="preserve">En relación con la aplicación del control, el proceso realizó el cargue de una muestra en el aplicativo LUCHA del diligenciamiento del formato GTH-FO-41 Revisión de cumplimiento de requisitos mínimos documento el cual contiene la relación de la experiencia y estudios del aspirante a ocupar el cargo, documento el cual hace parte de las historias laborales. 
Aunado a lo anterior, es de señalar que el proceso una vez hace la verificación del cumplimiento de los requisitos mínimos expide una certificación como constancia de que el aspirante cumple con todos los requisitos mínimos contemplados en el Manual de Funciones para el desempeño del cargo; por lo que se recomienda  se recomienda analizar si este certificado puede hacer parte de un control adicional a los ya existente, que ayude a prevenir la materialización del riesgo. 
</t>
  </si>
  <si>
    <t xml:space="preserve">De acuerdo con el análisis del diseño del control se observa que cuenta con un responsable asignado y una periodicidad establecida para su ejecución. En cuanto a la formalización en los documentos del proceso (guías, manuales, procedimientos, instructivos, entre otros) se evidencio su documentación en el procedimiento GTH-PR-2 “Selección y vinculación del personal” como parte de la actividad N° 25 “Diligenciar formatos para vinculación”. Sin embargo, la actividad no se encuentra como punto de control del procedimiento por cuanto no cumple con las características de diseño (periodicidad, propósito “para que se realiza” y como se realiza la actividad de control).
Adicionalmente, se observó que dicha actividad en el procedimiento relaciona como parte de las evidencias que permiten validar el desarrollo de la actividad formatos como GTH-FO-39 - Apertura cuenta bancaria y GTH-FO-49 - Retención en la fuente que no son consistentes con la afiliación a EPS,ARL y Caja de Compensación y tampoco con los soportes aportados por el proceso. 
Por lo anterior, se recomienda solicitar el acompañamiento de la Oficina Asesora de Planeación para que se efectue el análisis correspondiente frente al control establecido y la forma de documentarlo como punto de control en el procedimiento en el que se establezca la forma más idonea de evidenciar su aplicación. </t>
  </si>
  <si>
    <t xml:space="preserve">En cuanto a la ejecución del control y de acuerdo con la información registrada en el aplicativo LUCHA se observan los certificados de afiliación a la ARL, certificaciones de afiliación a Fondo de Pensiones y Cesantias y certificados de afiliación  a Caja de Compensación. Sin embargo, se observaron certificados de afiliación a caja de compensación que se encuentran protegidos por contraseñas por cuanto no fue posible su verificación, para lo cual se recomienda revisar que los soportes registrados cuenten con caracteristicas de accesibilidad.
Por otra parte es de aclarar que el control hace referencia al diligenciamiento de los formatos de vinculación del Sistema General de Seguridad Social (EPS, AFP, ARL, CESANTIAS y Caja de Compensación) lo cual no es consecuente con los soportes aportados pues estos corresponden a certificados de afiliación, por lo que se recomienda dar claridad y analizar la mejor forma de documentar la aplicación del control de modo que permita identificar la oportunidad en la afiliación y que a su vez esta información se establezca y articule de forma clara en la actividad del procedimiento. 
</t>
  </si>
  <si>
    <t xml:space="preserve">El control cumple con los aspectos de diseño teniendo un responsable de aplicación y una periodicidad establecida. En cuanto a la documentación se observó que el formato es aplicado en varias de las actividades establecidas en el procedimiento GTH-PR-2 versión 2 “Selección y Vinculación del Personal”, no obstante, el diligenciamiento de este no están identificado como punto de control del procedimiento o actividad específica. 
Por lo que se sugiere revisar y analizar si el diligenciamiento del formato puede ser el medio de registro de un control que se pueda identificar y que este orientado a mitigar la materialización del riesgo. </t>
  </si>
  <si>
    <t>En cuanto a la ejecución del control se observó su aplicación con el diligenciamiento del formato GTH-FO-01 “Relación de documentos nombramiento”, aunque en este no se identifica quién realiza su diligenciamiento y la fecha de aplicación y si este es coherente con el responsable asignado en el aplicativo LUCHA. Adicionalmente se evidenciaron deficiencias en el diligenciamiento del formato de manera unificada y articulada en cumplimiento del desarrollo de las actividades del procedimiento “Selección y Vinculación del Personal”, lo que puede conducir a la materialización del riesgo por pérdida de documentos de las historias laborales. 
Por lo que se recomienda establecer directrices encaminadas a su correcto diligenciamiento y en oportunidad que ayude a prevenir su materialización.</t>
  </si>
  <si>
    <t xml:space="preserve">Si bien frente al diseño se evidencia un responsable de ejecución y una periodicidad de aplicación, es de señalar que la actividad establecida no es un control, su descripción esta orientada a una acción preventiva para lo cual se recomienda solicitar el acompañamiento de la Oficina Asesora de Planeación con el propósito de que se realice una adecuada identificación y se de un correcto uso de acuerdo con las disposiciones establecidas en la Política de Administración del Riesgo. </t>
  </si>
  <si>
    <t xml:space="preserve">En revisión de los soportes se evidención  la aplicación del formato GA-FO-47 “Hoja de Control” como mecanismo de control,  el cual relaciona el numero de folios y el tipo documental, por lo que se recomienda analizar si este formato puede ser formalizado en los documentos del proceso como complemento a la aplicación de los controles establevcidos frente al riesgo de extravio de documentos. </t>
  </si>
  <si>
    <t xml:space="preserve">De conformidad con el análisis del diseño de control se evidencia en el aplicativo LUCHA que cuenta con un responsable para su ejecución y una periodicidad establecida. En relación con la formalización se observa que este se encuentra documentado en el instructivo GA-IN-14 Gestionar la consulta de y préstamo de documentos como punto de control en la actividad N° 2 que en el mapa de procesos de la Entidad pertenece al proceso Gestión Administrativa.
Al respecto es de aclarar que el control utilizado responde a lineamientos establecidos y que se dan en materia de gestión documental. Sin embargo, se recomienda realizar la articulación correspondiente de modo que este sea visible en los documentos del proceso.
Por otra parte se recomienda revisar el responsable de la ejecución del control toda vez que en los soportes registrados se evidenció que es otra persona la responsable del diligenciamientos del formato Afuera. y de ser necesario realizar los ajustes correspondientes. </t>
  </si>
  <si>
    <t xml:space="preserve">En los que respecta a su ejecución se evidenció con la aplicación y diligenciamiento del formato GAF-FO-05 “Afuera”, en el momento que se requiere hacer préstamo de las historias laborales,  en este formato se registra la persona encargada de hacer el préstamo, el número de folios,  el nombre de quién solicita el prestamo, dependencia a la que pertenece y se registra la fecha de entrega y fecha de devolución de la historia laboral al proceso. 
Sin embargo en la verificación de los soportes se pudo evidenciar  que quién ejecuta el control no es el mismo que aparece asignado como responsable en el aplicativo LUCHA. Por lo que se recomienda realizar los ajustes a que haya lugar a fin de que exista coherencia en la información que reposa en dicho aplicativo. </t>
  </si>
  <si>
    <t xml:space="preserve">De acuerdo con el análisis del diseño del control se observa que cuenta con los responsables adecuados para su ejecución, así como con una periodicidad establecida para su aplicación, en cuanto a la formalización en los documentos del proceso se evidenció que el control se encuentra documentado en el procedimiento GPP-PR-2 "Seguimiento de Políticas Públicas" en la actividad N° 3 "Solcitar los reportes de seguimiento de los planes de acción de las Políticas Públicas lideradas por la SDMujer y de los productos de PIOEG y PSTIG" en el que se observa claridad respecto de la aplicación de la actividad, pero no se encuentra como punto de control. 
Por lo que se recomienda realizar un análisis del procedimiento identificando los puntos de control para el desarrollo de las actividades allí plasmadas, con el propósito de que exista articulación con los controles establecidos por el proceso para la adminsitración del riesgo.
</t>
  </si>
  <si>
    <t xml:space="preserve">
En cuanto a la ejecución del control y de conformidad con la información registrada por el proceso en el aplicativo LUCHA se observó soportes de su aplicación solo de la vigencia 2021. En este sentido se evidenciaron los oficios (memorandos) remitidos a los sectores de la Administración Distrital solicitando el reporte del seguimiento a la implementación de las Políticas Públicas lideradas desde la Secretaria Distrital de la Mujer en los que se remiten los formatos y/o instrumentos utilizados para el reporte de la información y se dan lineamientos al respecto, los cuales se aplican de acuerdo con la periodicidad (trimestral) establecida, a continuación se relaciona dichas solicitudes efectuadas por el proceso para la presente vigencia:
- 3 de febrero de 2021 memorandos con el asunto "Solicitud reporte de seguimiento Política Pública de Actividades Sexuales Pagas (documento CONPES DC No 11 del 26 de diciembre de 2019)"
- 15 de abril de 2021 memorandos con el asunto "Solicitud reporte de seguimiento Política Pública de Mujeres y Equidad de Género. Documento CONPES DC No 14 del 28 de diciembre de 2020"
- 19 de abril de 2021 memorandos con el asunto "Solicitud reporte de seguimiento Política Pública de Actividades Sexuales Pagas (documento CONPES DC No 11 del 26 de diciembre de 2019)"
- 13 de julio de 2021 memorandos con el asunto "Solicitud reporte de seguimiento Política Pública de Mujeres y Equidad de Género. Documento CONPES DC No 14 del 28 de diciembre de 2020 II Trimestre 2021".
Sin embargo para el segundo trimestre esta Oficina no evidencio la solicitud del reporte del seguimiento para la Política Pública de Actividades Sexuales Pagas, por lo que se recomienda documentar en el aplicativo LUCHA la totalidad de los soportes que dan cuenta de la aplicación del control. 
En lo que respecta a la materialización del riesgo se infiere que no se presentó materialización toda vez que en el acta de seguimiento a la gestión del riesgo (corte agosto 2021) tan solo referencia que los controles son efectivos para la materialización del riesgo.</t>
  </si>
  <si>
    <t xml:space="preserve">De acuerdo con el análisis del diseño del control se observa que cuenta con los responsables adecuados para su ejecución, así como con una periodicidad establecida para su aplicación, en cuanto a la formalización en los documentos del proceso se evidenció que el control se encuentra documentado en el procedimiento GPP-PR-2 "Seguimiento de Políticas Púbicas" como punto de control en la actividad N° 7 "Revisar y retroalimentar técnicamente los reportes remitidos por los sectores”, sin embargo la descripción de dicha actividad no es clara en cuanto al análisis que el proceso efectua a dichos reportes, por cuanto se recomienda analizar si se requieren establecer políticas de operación que puedan fortalecer el control frente a este aspecto y de ser necesario realizar los ajustes que correspondan. 
</t>
  </si>
  <si>
    <t>De conformidad con los soportes registrados por el proceso en el aplicativo LUCHA en cuanto a la ejecución del control se evidencio la matriz consolidada del seguimiento a la Política Pública de Mujer y Equidad de Genero el cual contiene las actividades concertadas con los sectores de la Administración Distrital en el cual se observa que se hace una descripción cualitativa de los avances, retrasos y/o dififultades presentadas por mes; sin embargo se evidenciaron deficiencias en cuanto al diligenciamiento de información en la matriz consolidada. Adicionalmente, se evidenciaron memorandos remitidos a los sectores en los cuales se hace retroalimentación de la revisión efectuada por el proceso en cuanto al reporte del seguimiento. 
Frente a la ejecución del control se hacen las siguientes precisiones:
- Se observan debilidades en cuanto a la aplicación del control y los registros (evidencias) que dan cuenta de que la actividad se esta desarrollando en la periodicidad establecida (trimestral).
- No se evidencio la aplicación del control para la Política Pública de Actividades Sexuales Pagas. 
- Se observa que no hay unanimidad en la información y soportes registrados en el aplicativo LUCHA, toda vez que se evidenciaron diferentes documentos para cada periodo (corte abril, corte agosto) de seguimiento efectuado por el proceso a la gestión del riesgo.
Por lo cual se recomienda realizar un análisis del control en el que se establezca cual es el regsitro (evidencia) más idoneo para dar cuenta de la aplicación del control.</t>
  </si>
  <si>
    <t xml:space="preserve">De conformidad con el análisis del diseño de control se evidencia en el aplicativo LUCHA que cuenta con un responsable para su ejecución y una periodicidad establecida, sin embargo no se encuentra formalizado en los documentos del proceso .
</t>
  </si>
  <si>
    <t xml:space="preserve">En cuanto a la verificación de la información registrada en el aplicativo LUCHA no se evidenciaron soportes que permitan validar que el control está siendo aplicado. </t>
  </si>
  <si>
    <t xml:space="preserve">El diseño del control cumple con las características requeridas como responsable, periodicidad de ejecución y se encuentra documentado en el procedimiento PAIMV-PR-5 Ingreso a las Casas Refugio como política de operación y punto de control en la actividad N° 1 "Recibir la solicitud de cupo para la mujer y/o grupo familiar", en el que entre los requisitos se encuentra la medida de protección.
Se recomienda unificar los controles relacionados con la verificación de requisitos para el ingreso a Casas Refugio y de ser necesario identificar otros controles, toda vez que se evidenció que el proceso reporta los mismos soportes para los dos controles establecidos para el riesgo de corrupción. </t>
  </si>
  <si>
    <t xml:space="preserve">En relación con la aplicación de controles se observó que el proceso realiza verificación de los requisitos mínimos que son requeridos para realizar una asignación de cupo en las Casas Refugio, como lo es la medida de protección emitida por Comisaria de Familia o ente competente el cual debe ser remitido previamente para continuar con el proceso de asignación en atención a los lineamientos establecidos por el proceso en el protocolo de Casas Refugio, la revisión de que se cumpla con los requisitos requeridos queda registrada en un archivo denominado como "Registro de solicitudes de cupo - Estrategia Casas Refugio" donde se lleva control de la asignación de cupos para cada casa refugio en el que se relaciona el número de medida de protección, la entidad solicitante, justificación en caso de que no se pueda hacer asignación porque no se cumple con los requisitos mínimos para ello, entre otros. Adicionalmente esta información se pudo validar en el registro de solicitud que emite el SIMISIONAL en el que se registra la entidad remitente (Comisaria de Familia, Centro de Atención Penal Integral a Víctimas - CAPIV) así como el estado de cada mujer (Asignado, desistimiento de cupo, enviada, no cumple criterios, egresada).
Al respecto, es de señalar que de acuerdo con los soportes aportados por el proceso se evidencia que el control es realizado permanentemente por lo cual se recomienda realizar los ajustes correspondientes de modo que exista articulación entre en procedimiento, los soportes y la información del aplicativo LUCHA. Adicionalmente es importante que el proceso realice un análisis de los registros  (evidencias) que dan cuenta de la aplicación del control en el sentido de identificar cual es el más idoneo y que además se encuentra articulada entre lo que enuncia el procedimiento frente a lo registrado en el aplicativo LUCHA. 
</t>
  </si>
  <si>
    <t xml:space="preserve">El diseño del control cumple con las características requeridas como responsable, periodicidad de ejecución y se encuentra documentado en el procedimiento PAIMV-PR-5 Ingreso a las Casas Refugio como política de operación y punto de control en la actividad N° 1 "Recibir la solicitud de cupo para la mujer y/o grupo familiar", en el que entre los requisitos se encuentra la medida de protección. 
Se recomienda unificar los controles relacionados con la verificación de requisitos para el ingreso a Casas Refugio y de ser necesario identificar otros controles, toda vez que se evidenció que el proceso reporta los mismos soportes para los dos controles establecidos para el riesgo de corrupción. </t>
  </si>
  <si>
    <t>En relación con la aplicación de controles se evidenció que fueron registrados en el aplicativo LUCHA los mismos soportes del control 250, teniendo en cuenta que se hace el mismo control y registro en el documento denominado "Registro de solicitudes de cupo - Estrategia Casas Refugio" donde se lleva control de la asignación de cupos para cada casa refugio en el que se relaciona el número de medida de protección, la entidad solicitante, justificación en caso de que no se pueda hacer asignación porque no se cumple con los requisitos mínimos para ello, entre otros. Adicionalmente esta información se pudo validar en el registro de solicitud que emite el SIMISIONAL en el que se registra la entidad remitente (Comisaria de Familia, Centro de Atención Penal Integral a Víctimas - CAPIV) así como el estado de cada mujer (Asignado, desistimiento de cupo, enviada, no cumple criterios, egresada).</t>
  </si>
  <si>
    <t xml:space="preserve">En relación con el diseño del control se observa que en el aplicativo LUCHA cuenta con un responsable para su ejecución y con una periodicidad para su aplicación. En cuanto a la formalización en los documentos del proceso (guías, manuales, procedimientos, instructivos, entre otros) se observa que no se encuentra documentado por cuanto no existe fuente de información que indique como se realiza el control y cual es su medio de registro más idoneo para dar cuenta de su aplicación. 
</t>
  </si>
  <si>
    <t xml:space="preserve">En revisión de los soportes aportados por el proceso se evidencia que no hay unanimidad de la información registrada en el aplicativo y no permite identificar su aplicación en la periodicidad establecida, toda vez que el control no se encuentra formalizado en los documentos del proceso. 
Para la ejecución del control se evidenciaron las incapacidades de las EPS, un archivo en pdf que contiene lleva al control de las incapacidades presentadas para el periodo de mayo a agosto 2021 el cual contiene el nombre del servidor la novedad (incapacidad), fecha EPS, radicado y observaciones. Para lo cual se recomienda formalizar dicho archivo de control en los documentos del proceso en el que se describa claramente el desarrollo de la actividad con el proposito de que se claridad frente a su aplicación. </t>
  </si>
  <si>
    <t>De acuerdo con el análisis realizado por esta Oficina se determina que no es un control, por lo que no fue calificado ni en su diseño ni en su ejecución.</t>
  </si>
  <si>
    <t>De acuerdo con el análisis realizado por esta Oficina se determina que no es un control, por lo que no fue calificado ni en su diseño ni en su ejecución.
La actividad descrita no es un control, a pesar de encontrarse documentado en la actividad No. 5 del procedimiento  PAIMV-PR-4  "Coordinación Interinstitucional para la Implementación del Sisema SOFIA",  por lo que la identificación de acciones de fortalecimiento en sí misma no constituye un control que mitigue la ocurrencia del riesgo o alguna de sus causas, o bien, que detecte la materialización del evento identificado. Adicionalmente, esta actividad se lleva a cabo una vez al año, lo que hace necesario revisar su pertinencia para tratar el riesgo ya que periodos tan largos de aplicación pueden generar inefectividad. Por lo que se recomienda identificar actividades complementarias en cuanto al seguimientos de las acciones de fortalecimiento en la que su aplicación se de en periodos de tiempo más cortos que puedan prevenir la materialización del riesgo.</t>
  </si>
  <si>
    <t xml:space="preserve">De acuerdo con el análisis del diseño del control se observa que cuenta con los responsables para su ejecución, así como con una periodicidad establecida para su aplicación, en cuanto a la formalización en los documentos del proceso se evidenció que el control se encuentra documentado en el procedimiento PAIMV-PR-4  "Coordinación Interinstitucional para la Implementación del Sisema SOFIA" como punto de control en la actividad N° 7 "Realizar seguimiento a los sectores".
Sin embargo se evidenciaron diferencias en relación a la evidencia que registra el procedimiento para el punto de control (evidencia de reuniones internas y externas) y los soportes registrados por el proceso en el aplicativo LUCHA por cuanto es importante analizar cuales son los registros que serán aportados como parte de la implementación de los controles, con el propósto de que exista articulación entre los documentos del proceso y la información del aplicativo LUCHA de acuerdo con la periodicidad establecida para su ejecución.
</t>
  </si>
  <si>
    <t xml:space="preserve">En cuanto a la aplicación del control y de conformidad con los soportes aportados por el proceso se evidencio acta de reunión del 19 demarzo Comité Técnico mesa de trabajo del sistema SOFIA en el que se establecen acciones encaminadas a fortalecer la prevención, atención y sanción de las violencias contra las mujeres para que sean puestas en marcha por las entidades de la adminstración Distrital. Asimismo como parte del seguimiento a los sectores y en cumplimiento del plan de acción establecido en esta intancia fueron remitidos memorandos para hacer difusión dela ruta unica de atención a mujeres víctimas de violencia a través de las páginas web de las entidades como parte de las acciones de fortalecimiento. Sin embargo se evidenciaron deficiencias en la aplicación del control en la periodicidad establecida.
</t>
  </si>
  <si>
    <t xml:space="preserve">De acuerdo con el análisis del diseño del control se observa que cuenta con los responsables para su ejecución, así como con una periodicidad establecida para su aplicación, sin embargo no se evidenció su formalización en los documentos del proceso.
Por lo cual es de gran importancia que los controles se encuentren documentados de modo que permita identificar como se desarrolla el control y cual es su propósito, identificando la periodicidad adecuada que permita mitigar la materialización del riesgo. Lo anterior teniend en cuenta que los soportes aportados por el proceso no son coherentes con la descripción del control.  </t>
  </si>
  <si>
    <t>De conformidad con los soportes registrados por el proceso en el apicativo LUCHA en cuanto a la ejecución del control se encuentran los compromisos de confidencialidad que son firmados tanto por las mujeres que ingresan a casa refugio como por el talento humano (externo) relacionado con la atención y seguimiento a casos, los cuales estan orientados salvaguardar la seguridad de las personas y equipo de profesionales que tienen a cargo la atención a las mujeres víctimas de violencias.
Sin embargo dichos soportes no tienen relación alguna con la descripción del control, por lo que es importante que se establezcan directices frente a la ejecución del control identificando la forma  de documentar (evidencias) que de cuenta de su desarrollo y sea tendiente a mitigar la materialización del riesgo.</t>
  </si>
  <si>
    <t xml:space="preserve">Conservar 
Disponer
Gestionar </t>
  </si>
  <si>
    <t>Custodiar
Conservar
Administrar</t>
  </si>
  <si>
    <t>Disponer
Custodiar
Conservar</t>
  </si>
  <si>
    <t>El riesgo está enmarcado dentro de los verbos principales de la caracterización del proceso, de igual manera dentro de la caracterización del proceso en ciclo PHVA en el "Hacer" se identifica dentro de las actividades lo relacionado con la ejecución de los planes anuales de mantenimiento de vehiculos a cargo de la entidad.  
El riesgo tiene fecha de identificación en el aplicativo lucha el 29 de diciembre de 2016.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19 de Agosto de 2021, el proceso documenta que este riesgo no se materializó. 
De acuerdo con la revisión efectuada al mapa de calor en el sistema integrado de Gestión LUCHA, está acorde con la política de administración del riesgo por cuanto se encuentra en zona de riesgo bajo  por consiguiente tiene implementado los controles.</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</si>
  <si>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de inventarios  al interior de la entidad.  
El riesgo tiene fecha de identificación en el aplicativo lucha el 1 de febrero de 2019.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la revisión efectuada al mapa de calor en el sistema integrado de Gestión LUCHA, está acorde con la política de administración del riesgo por cuanto se encuentra en zona de riesgo extrema  por consiguiente NO se acepta el riesgo tiene implementado los controles pero no acciones preventivas,  sin embargo estas acciones del Plan de Tratamiento, corresponde más como a un plan  de mejoramiento :
 -Entrega de copia de inventario firmado y a cargo a cada una (o) de las (os) servidoras (es) y contratistas responsables para facilitar control individual.
 - Firma de paz y salvos por la Dirección de Gestión Administrativa y Financiera, únicamente con visto bueno de confirmación de devolución de inventario a cargo.
 - Elaborar y presentar conciliaciones de Almacén e inventarios. 
Por lo que se recomienda solicitar a la Oficina Asesora de Planeación el acompañamiento metodológico para realizar la identificación de las mismas en el espacio correspondiente y registrar las acciones antes mencionadas dentro del módulo del Mejoramiento continuo.  
De acuerdo con el Acta de Reunion de fecha 19 de Agosto de 2021, el proceso documenta que este riesgo no se materializó. </t>
  </si>
  <si>
    <t xml:space="preserve">De acuerdo con los niveles de aceptacion de riesgo que se establecen en la Política de Administración del Riesgo de la entidad PG-PLT -1 versión 4, no le aplica Plan de contingencia, sin embargo se evidenció que para este riesgo se identifico que el proceso estableció Plan.  </t>
  </si>
  <si>
    <t xml:space="preserve">De acuerdo al tipo de riesgo identificado los riesgos de corrupción según la Política de Administración del Riesgo a PG-PLT -1 versión 4 no deben de  tener asociado un Plan de Contingencia por lo que se  recomienda realizar el ajuste en el aplicativo LUCHA. Dado lo anterior el proceso estableció un Plan de Contigencia y un Plan de Tratamiento.  </t>
  </si>
  <si>
    <t xml:space="preserve">De acuerdo con la zona de riesgo identificada y  según la  la Política de Administración del Riesgo a PG-PLT -1 versión 4 no  aplica  un Plan de Contingencia para este caso.  </t>
  </si>
  <si>
    <t xml:space="preserve">Conservar
Preservar
</t>
  </si>
  <si>
    <t>Tramitar
Organizar</t>
  </si>
  <si>
    <t>Definir
Tramitar
Organizar</t>
  </si>
  <si>
    <t>Conservar
Preservar
Valorar</t>
  </si>
  <si>
    <t>Conservar
Preservar
Transferir</t>
  </si>
  <si>
    <t>Conservar
Preservar
Disponer</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</si>
  <si>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27 de abril de 2021. 
Se evidenció que el riesgo en el aplicativo LUCHA tiene asosicado el documento Sistema Integrado de Conservación  GA-PL-03 versión 1.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De acuerdo con el Acta de Reunion de fecha 19 de Agosto de 2021, el proceso documenta que este riesgo no se materializó. 
La tipología del  riesgo es coherente con las consecuencias de la materialización del riesgo. 
De acuerdo con la revisión efectuada al mapa de calor en el sistema integrado de Gestión LUCHA, está acorde con la política de administración del riesgo por cuanto se encuentra en zona de riesgo baja por lo tanto tiene implementado los controles y se acepta el riesgo.   </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</si>
  <si>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27 de abril de 2021. 
Se evidenció que el riesgo en el aplicativo LUCHA tiene asociado el documento Reglamento Interno de Gestión Documental  GA-PL-03 versión 1.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Se recomienda revisar la tipología del  riesgo toda vez que este podria considerarse un riesgo mas de tipo Legal que operativo.  
De acuerdo con el Acta de Reunion de fecha 19 de Agosto de 2021, el proceso documenta que este riesgo no se materializó. 
De acuerdo con la revisión efectuada al mapa de calor en el sistema integrado de Gestión LUCHA, está acorde con la política de administración del riesgo por cuanto se encuentra en zona de riesgo baja por lo tanto tiene implementado los controles y se acepta el riesgo.   </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</si>
  <si>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27 de abril de 2021. 
Se evidenció que el riesgo en el aplicativo LUCHA tiene asociado el documento Reglamento Interno de Gestión Documental  GA-PL-03 versión 1.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19 de Agosto de 2021, el proceso documenta que este riesgo se materializó por lo tanto como acción de de mejora se proyecto el reforzar las capacitaciones en temas relacionados con la organización del archivo a fin de disminuir los errores.  
De acuerdo con la revisión efectuada al mapa de calor en el sistema integrado de Gestión LUCHA, está acorde con la política de administración del riesgo por cuanto se encuentra en zona de riesgo baja por lo tanto tiene implementado los controles y se acepta el riesgo.   </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</si>
  <si>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27 de abril de 2021. 
Se evidenció que el riesgo en el aplicativo LUCHA tiene asociado el documento Manual de Gestión Documental GA-MA-02 versión 2.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19 de Agosto de 2021, el proceso documenta que este riesgo no se materializó. 
De acuerdo con la revisión efectuada al mapa de calor en el sistema integrado de Gestión LUCHA, está acorde con la política de administración del riesgo por cuanto se encuentra en zona de riesgo moderada por lo tanto tiene implementado los controles y se acepta el riesgo.   </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</si>
  <si>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27 de abril de 2021. 
Se evidenció que el riesgo en el aplicativo LUCHA tiene asosicado el documento Manual de Gestión Documental GA-MA-02 versión 2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la revisión efectuada al mapa de calor en el sistema integrado de Gestión LUCHA, está acorde con la política de administración del riesgo por cuanto se encuentra en zona de riesgo alta por consiguiente NO se acepta el riesgo y tiene implementado los controles sin embargo  no se evidencian acciones preventivas. Por lo que se recomienda al proceso implementar dichas acciones.  </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</si>
  <si>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1 de febrero de 2019. 
Se evidenció que el riesgo en el aplicativo LUCHA no tiene asosicado ningún documento. Por lo que se recomienda asociar en este espacio el documento o documentos que apliquen a este riesgo.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19 de Agosto de 2021, el proceso documenta que este riesgo no se materializó. 
De acuerdo con la revisión efectuada al mapa de calor en el sistema integrado de Gestión LUCHA, está acorde con la política de administración del riesgo por cuanto se encuentra en zona de riesgo extremo por consiguiente NO se acepta el riesgo y tiene implementado los controles pero no se evidencian acciones preventivas. Por lo que se recomienda al proceso implementar dichas acciones.  </t>
  </si>
  <si>
    <t xml:space="preserve">De acuerdo al tipo de riesgo identificado los riesgos de corrupción segun la Política de Administración del Riesgo a PG-PLT -1 versión 4 no deben de  tener asociado un Plan de Contingencia por lo que se  recomienda realizar el ajuste en el aplicativo LUCHA. </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</si>
  <si>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21 de abril de 2021. 
Se evidenció que el riesgo en el aplicativo LUCHA tiene asosicado el documento Manual de Gestión Documental GA-MA-02 versión 2.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31 de Agosto de 2021, el proceso documenta que este riesgo no se materializó. 
De acuerdo con la revisión efectuada al mapa de calor en el sistema integrado de Gestión LUCHA, está acorde con la política de administración del riesgo por cuanto se encuentra en zona de riesgo moderada por lo tanto tiene implementado los controles y se acepta el riesgo.   </t>
  </si>
  <si>
    <t>Conservar
Preservar
Producir</t>
  </si>
  <si>
    <t>Conservar
Preservar</t>
  </si>
  <si>
    <t>En revisión de la coherencia entre los elementos de la caracterización del proceso y el riesgo formulado, se evidencia que el objetivo referido se asocia al riesgo mediante los verbos rectores del mismo y que en el ciclo  PHVA se identifican actividades relacionadas con el riesgo en el PLANEAR, el HACER y el VERIFICAR.
El riesgo tiene fecha de identificación en el aplicativo lucha el 27 de  abril de 2021.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se observa nuevamente que el riesgo  definido se articula coherentemente con las consecuencia y que aunque la primera causa raíz identificada puede ser de algún modo una situación que se haya presentado anteriormente, es importante recomendar que se dé una revisión a otras situaciones que también afectan la ocurrencia del evento como la planeación inadecuada en cuanto a la asistencia técnica, también un inadecuado análisis del alcance de la asistencia técnica o la falta de un plan de capacitación para el equipo técnico, entre otras. Esto dado que se dispone de unos parámetros contractuales para reclutar personas idóneas y con experiencia en el tema para que desarrollen la asistencia técnica a los sectores distritales y, a su vez, se cuenta con profesionales en planta que tienen el bagaje y la experiencia requeridas.
La tipología del  riesgo es coherente con las consecuencias de la materialización del riesgo. 
De acuerdo con el Acta de Reunion de fecha 26 de Agosto de 2021, el proceso no documenta en forma tacita si se  materializó el riesgo. 
De acuerdo con la revisión efectuada al mapa de calor en el sistema integrado de Gestión LUCHA, está acorde con la política de administración del riesgo por cuanto se encuentra en zona de riesgo bajo  por consiguiente tiene implementado los controles.</t>
  </si>
  <si>
    <t>De acuerdo con los niveles de aceptacion de riesgo que se establecen en la Política de Administración del Riesgo de la entidad PG-PLT -1 versión 4, no le aplica Plan de contingencia, sin embargo se evidenció que para este riesgo el proceso establecio dicho Plan.</t>
  </si>
  <si>
    <t xml:space="preserve">La descripción del Riesgo cumple con los criterios de la matriz de definición del riesgo de corrupción en lo referente a la identificación dentro del riesgo de la acción u omisión,  el uso del poder, el desvío de la gestión de lo público y el beneficio privado.  </t>
  </si>
  <si>
    <t xml:space="preserve">Basados en la Guía para la administración del riesgo y el diseño de controles en Entidades Públicas, versión 4 del DAFP (numeral 2.2.) y en el numeral 7.2 de la Politica Administración del Riesgo de la Entidad (PG-PLT-1, V4), respecto a los componentes que concurren en la definición del riesgo de corrupción como son: Acción u Omisión + Uso del Poder + Desviación de la gestión de lo Público + Beneficio Privado, se evidenció que el riesgo cumple con dichos componentes que permiten clasificarlo en esta tipologia.  
 </t>
  </si>
  <si>
    <t>El riesgo identificado por el proceso se encuentra redactado respecto a los componentes que concurren en la tipología asociada a corrupción, que en concordancia con  la Guía para la administración del riesgo y el diseño de controles en Entidades Públicas, versión 4 del DAFP (numeral 2.2.) y el numeral 7.2 de la PG-PLT-1 - Politica Administración del Riesgo de la Entidad  Versión 04, se establecen como críterios Acción u Omisión + Uso del Poder + Desviación de la gestión de lo Público + Beneficio Privado.</t>
  </si>
  <si>
    <t xml:space="preserve">De conformidad con el diseño del control se observa que cuenta con los responsables para su ejecución y seguimiento, así como con una periodicidad establecida para su aplicación. El Control se desarrolla según lo establecido en el procedimiento GA-PR-18 mantenimiento de vehículos, en  cabeza de la Dirección de Gestión Administrativa y Financiera; y el Plan de Gestión Integral de Residuos Peligrosos PGIRESPEL de la Oficina Asesora de Planeación, es decir mensualmente, el  control está enunciado dentro de los puntos de control de los documentos enunciados, sin embargo, es necesario tenerlo en cuenta y revisarlo cada vez que se programen y ejecuten actualizaciones de este documento y especialmente tener en cuenta la responsabilidad compartida de estas dos dependencias de la Entidad. 
En cuanto a la aplicación del control se aportó la lista de mantenimientos de vehiculos con la informacion de cada uno del parque automotores y el contrato de prestación de servicios para el transporte y disposición final de residusos realizado en la vigencia 2020, para la vigencia 2021 no se evidenció ejecución del control por parte del responsable dentro del alcance de este seguimiento, teniendo en cuenta que la periodicidad de la ejecución es cuando se requiera. 
No se evidenció acta de reunión del seguimiento al control en este segmento en el aplicativo LUCHA . 
Se evidenció que no se tienen documentos asociados en el aplicativo LUCHA, por lo que se recomienda incorporar en este espacio lo pertinente.
Se recomienda actualizar en el aplicativo LUCHA el nombre del responsable del Riesgo por cambio de Directora.  </t>
  </si>
  <si>
    <r>
      <t>De conformidad con el diseño del control se observa que cuenta con los responsables para su ejecución y seguimiento, así como con una periodicidad establecida para su aplicación.  El Control se desarrolla según lo establecido en el procedimiento GA-PR-18 mantenimiento de vehículos, en 
cabeza de la Dirección de Gestión Administrativa y Financiera; y el Plan de Gestión Integral de Residuos Peligrosos PGIRESPEL de la Oficina Asesora de Planeación, es decir mensualmente, el control se encuentra  está enunciado dentro de los puntos de control de los documentos enunciados, sin embargo, es necesario tenerlo en cuenta y revisarlo cada vez que se programen y ejecuten actualizaciones de este documento y especialmente tener en cuenta la responsabilidad compartida de estas dos dependencias de la Entidad. 
En cuanto a la aplicación del control se evidenció que para la vigencia  2020, el proceso aportó el registro mensual de generación de residuos Peligrosos, Poscomumo y REES, cerificado de disposición de baterias usadas y unas fotos las cuales al ser consultadas no fue posible su acceso, No se evidenció para la ejecucion del control por parte del responsable en la vigencia 2021, toda vez que su periodicidad es cuando se requiera.
Se evidenció que no se tienen documentos asociados en el aplicativo LUCHA, por lo que se recomienda incorporar en este espacio lo pertinente   
No se evidenció acta de reunión del seguimiento al control en este segmento en el aplicativo LUCHA .</t>
    </r>
    <r>
      <rPr>
        <b/>
        <sz val="10"/>
        <color rgb="FF000000"/>
        <rFont val="Arial"/>
        <family val="2"/>
      </rPr>
      <t xml:space="preserve"> </t>
    </r>
    <r>
      <rPr>
        <sz val="10"/>
        <color rgb="FF000000"/>
        <rFont val="Arial"/>
        <family val="2"/>
      </rPr>
      <t xml:space="preserve">
Se recomienda actualizar en el aplicativo LUCHA el nombre del responsable del Riesgo por cambio de Directora. </t>
    </r>
  </si>
  <si>
    <t xml:space="preserve">De conformidad con el diseño del control se observa que cuenta con los responsables para su ejecución y seguimiento, así como con una periodicidad establecida para su aplicación, el control se desarrollan según lo establecido en los procedimientos GA-PR-26 Gestión de Inventarios y GA_x0002_PR-25 Administración del Almacén, es decir, mensualmente y uno de manera anual, el control se  encuentra enunciado dentro de los puntos de control de los procedimientos, sin embargo, es necesario tener en cuenta y revisar dichos controles, cada vez que se programen y ejecuten actualizaciones de estos procedimientos. 
En cuanto a la aplicación del control se evidenció que la ejecución en el primer semestre de la vigencia,  se realizó a través  del registro del Kárdex en donde se lleva el control de los bienes de consumo, evidencia que no aplica para este control. por lo que se recomienda revisar este soporte. De igual manera se evidenció muestras de inventarios asignados y entregados en el formato GA-FO-28 V.8 "Inventario Asignado" donde las (os) servidoras (es) públicas (os) y contratistas conocen los inventarios asignados para el cumplimiento de sus funciones/actividades.
Se evidenció que no se tienen documentos asociados en el aplicativo LUCHA, por lo que se recomienda incorporar en este espacio lo pertinente   
No se evidenció acta de reunión del seguimiento al control en este segmento en el aplicativo LUCHA . 
Se recomienda actualizar en el aplicativo LUCHA el nombre del responsable del Riesgo por cambio de Directora. </t>
  </si>
  <si>
    <t xml:space="preserve">
De conformidad con el diseño del control se observa que cuenta con los responsables para su ejecución y seguimiento, sin embargo en el sistema integrado LUCHA se encuentra como responsable de la ejecución una funcionaria que ya no esta en la entidad, por lo que se recomienda realizar el ajuste pertinente,.  El control cuenta con una periodicidad establecida para su aplicación y  se desarrolla según lo establecido en los procedimientos GA-PR-26 Gestión de Inventarios y GA_x0002_PR-25 Administración del Almacén, es decir, mensualmente y uno de manera anual, el control se  encuentra enunciado dentro de los puntos de control de los procedimientos, sin embargo, es necesario tener en cuenta y revisar dichos controles, cada vez que se programen y ejecuten actualizaciones de estos procedimientos.   sin embargo se debe considerar la periodicidad toda vez que este control se debe ejecutar cada vez que se termine el vinculo laboral o contractual. 
En cuanto a la aplicación del control se evidenció que la ejecución en el periodo de seguimiento, se registró una muestra de paz y salvo formato GC-FO-36 V. 3, por lo que se recomienda incluir solamente lo concerniente a la entrega de los bienes, de igual manera se evidenció una muestra del formato "Autorización de Traslados de Elementos Devolutivos y otros"  código GA-FO-26.v. 8
Se evidenció que no se tienen documentos asociados en el aplicativo LUCHA, por lo que se recomienda incorporar en este espacio lo pertinente   
No se evidenció acta de reunión del seguimiento al control en este segmento en el aplicativo LUCHA. 
Se recomienda actualizar en el aplicativo LUCHA el nombre del responsable del Riesgo por cambio de Directora. </t>
  </si>
  <si>
    <t xml:space="preserve">De conformidad con el diseño del control se observa que cuenta con los responsables para su ejecución y seguimiento, sin embargo en el sistema integrado LUCHA se encuentra como responsable de la ejecución una funcionaria que ya no esta en la entidad, por lo que se recomienda realizar el ajuste pertinente,
El control cuenta con una periodicidad establecida  y se desarrollan según lo establecido en los procedimientos GA-PR-26 Gestión de Inventarios y GA_x0002_PR-25 Administración del Almacén, es decir, mensualmente y uno de manera anual, el control se  encuentra enunciado dentro de los puntos de control de los procedimientos, sin embargo, es necesario tener en cuenta y revisar dichos controles, cada vez que se programen y ejecuten actualizaciones de estos procedimientos. 
En cuanto a la aplicación del control se evidenció que la ejecución en el periodo de este seguimiento,  se registró una muestra de la conciliación de saldos de Kardex de septiembre y octubre de 2020 y enero a julio de 2021 de igual forma se aportaron los formatosw codigo GF-FO-13 “Conciliación de informe de inventario de bienes devolutivos, bienes de consumo controlado, elementos y depreciación” de los meses de septiembre,  octubre de 2020 y enero, febrero, marzo, mayo y junio de 2021
vigencia.
Se evidenció que no se tienen documentos asociados en el aplicativo LUCHA, por lo que se recomienda incorporar en este espacio lo pertinente   
No se evidenció acta de reunión del seguimiento al control en este segmento en el aplicativo LUCHA.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</si>
  <si>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el control se desarrollan según lo establecido en los procedimientos GA-PR-26 Gestión de Inventarios y GA_x0002_PR-25 Administración del Almacén, es decir, mensualmente y uno de manera anual, el control se  encuentra enunciado dentro de los puntos de control de los procedimientos, sin embargo, es necesario tener en cuenta y revisar dichos controles, cada vez que se programen y ejecuten actualizaciones de estos procedimientos. 
En cuanto a la aplicación del control se evidenció que tiene fecha de implementación a partir del  3 de mayo de 2021 por lo tanto el proceso tiene el medición del control de forma anual motivo por el cual a la fecha de este seguimiento no se evidencio ejecucución de dicho control. 
Se evidenció que no se tienen documentos asociados en el aplicativo LUCHA, por lo que se recomienda incorporar en este espacio lo pertinente   
No se evidenció acta de reunión del seguimiento al control en este segmento en el aplicativo LUCHA . 
Se recomienda actualizar en el aplicativo LUCHA el nombre del responsable del Riesgo por cambio de Directora. 
</t>
  </si>
  <si>
    <t xml:space="preserve">Se evidenció que el control se ejecuta consistentemente por parte del presponsables ya que toda vez que aportó las evidencias correspondientes que dan cuenta de la actividad realizada dentro del seguimiento. . </t>
  </si>
  <si>
    <t xml:space="preserve">Se evidenció que el control no se ejecuta consistentemente por parte del presponsables  que toda vez se que aportó las evidencias correspondientes que dan cuenta de la actividad realizada dentro del seguimiento para la vigencia 2020, y para la vigencia 2021  no se evidenció ejecución del control. </t>
  </si>
  <si>
    <t xml:space="preserve">Se evidenció que el control se ejecuta consistentemente por parte del presponsables  que toda vez que aportó las evidencias correspondientes que dan cuenta de la actividad realizada dentro del seguimiento. . </t>
  </si>
  <si>
    <t xml:space="preserve">Se evidenció que para este control aun no se evidencia ejeucion del msmo  teniendo en cuenta la fecha de implementación y dado que su periodiicad es anual, por lo tanto se veria reflejado hasta el mes de diciembre de 2021.  </t>
  </si>
  <si>
    <t xml:space="preserve">De conformidad con el diseño del control se observa que cuenta con los responsables para su ejecución y seguimiento, una periodicidad establecida y se encuentra inmerso en el instructivo "Controlar el traslado, préstamo o reintegro a almacén de bienes devolutivos o consumo controlado" código GA-IN-11 V. 01, vigente desde el 30 de diciembre de 2019 , numeral 2 el cual se identifica como un punto de control “Verificar, revisar, custodiar y controlar el traslado de los bienes, dando visto bueno por parte de la responsable de almacén” y el numeral 5 que indica que “en todos los casos, los traslados deben ser autorizados por parte de la Directora de Gestión Administrativa y Financiera”.
En cuanto a la aplicación del control se evidenció su ejecución dentro de este seguimiento,  a través de una muestra del formato Autorización de Traslados de Elementos Devolutivos y otros código GA-FO-26 versión 8 .  Adicionalmente, se evidenció los contratos de Prestación de servicios de las vigencias 2020 y 2021  que se tienen  con la empresas de vigilancia como la ficha tecnica que se tiene del servicio, 
Se evidenció que no se tienen documentos asociados en el aplicativo LUCHA, por lo que se recomienda incorporar en este espacio lo pertinente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</si>
  <si>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El control cuenta con una periodicidad y se identifica dentro de las definciones del instructivo GA-IN-10 V. 1 Realizar la Toma Física, y dentro de las definiciones del procedimiento GA-PR-26 V. 1 “Gestión de Inventarios” de igual forma la existencia de los bienes se encuentra inmerso dentro del procedimiento Administración del almacén código GA-PR-25 V.1 vigentes desde el 30 de diciembre de 2019.
En cuanto a la aplicación del control se evidenció que la ejecución en este seguimiento a, se realizo a través de uma nuestra de inventarios asignados, tomas fisicas de casa de todas, hospitales, manitas, casa de justicia, y las CIOM   y un informe preliminar de Toma Fisica con corte a 31 de julio de 2021. 
Se evidenció que no se tienen documentos asociados en el aplicativo LUCHA, por lo que se recomienda incorporar en este espacio lo pertinente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</si>
  <si>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El control cuenta con una periodicidad y se identifica dentro de las definciones del instructivo GA-IN-10 V. 1 Realizar la Toma Física, y dentro de las definiciones del procedimiento GA-PR-26 V. 1 “Gestión de Inventarios” de igual forma la existencia de los bienes se encuentra inmerso dentro del procedimiento Administración del almacén código GA-PR-25 V.1  vigentes desde el 30 de diciembre de 2019.  y  Gestión para afectar pólizas de seguros versión 4 vigente desde el 14 de julio de 2020. 
En cuanto a la aplicación del control  el cual tiene fecha de implementación a partir del  3 de mayo de 2021, se evidenció que la ejecución en este seguimiento  se realizo a través  de acta de reunion  de fecha 20 de agosto de 2021 , para la  verificación y socialización del procedimiento Gestión para Afectar la Póliza de Seguros y reuniones relacionadas con el cuidado de los bienes y elementos de la entidad. 
Se evidenció que no se tienen documentos asociados en el aplicativo LUCHA, por lo que se recomienda incorporar en este espacio lo pertinente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</si>
  <si>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El control se encuentra inmerso dentro del instructivo "Gestionar la Consulta y Préstamo de Documentos" GA-IN-14 V,1 vigente desde el 13 de julio de 2020. el cual se encuentra como puntos de control en el instructivo, sin embargo, es necesario tenerlo en cuenta y revisarlo cada vez que se programen y ejecuten actualizaciones de este instructivo.
En cuanto a la aplicación del control se evidenció que la ejecución se realizó a través de los formatos AFUERA (GA-FO-05)  versión 5 , evidencias de visitas documentadas con Actas de Reunión a las diferentes CIOM, socializaciones de expedientes electronicos Orfeo de las diferentes dependencias, capacitaciones en temas documentales  y lineamientos realizados al interior del proceso de Gestión Documental, resultado de la gestion de la vigencia 2020 se evidenció el informe del estado de la organización archivistica de las CIOM y un informe de avance del proceso de gestión documental del primer semestre de la vigencia 2021.  
No se evidenció acta de reunion del seguimiento al control en este segmento en el aplicativo LUCHA . 
Se evidenció que no se tienen documentos asociados en el aplicativo LUCHA, por lo que se recomienda incorporar en este espacio lo pertinente. 
Se recomienda actualizar en el aplicativo LUCHA el nombre del responsable del Riesgo por cambio de Directora. </t>
  </si>
  <si>
    <t xml:space="preserve">Se evidenció que el control se ejecuta consistentemente por parte del responsables ya que aportó las  evidencias necesarias   que dan cuenta de la ejecución del control. </t>
  </si>
  <si>
    <t xml:space="preserve">De conformidad con el diseño del control se observa que cuenta con los responsables para su ejecución y seguimiento, así como con una periodicidad establecida para su aplicación, el control se encuentra referenciado dentro del instructivo GA-IN-14 V,1 vigente desde el 13 de julio de 2020. el cual se encuentra como puntos de control en el instructivo, es necesario tenerlo en cuenta y revisarlo cada vez que se programen y ejecuten actualizaciones de este instructivo. 
De igual manera ,  se evidenció en el Manual de Gestión Documental GA- MA- 2 V. 2 en el numeral 6. 3 lo referente a  los "Préstamos y Devolución de Documentos".
En cuanto a la aplicación del control se evidenció que la ejecución en este seguimiento  se realizo a través del uso del formato GA-FO-05 versión .5 de igual manera se registro el consolidado del formato de afuera de los préstamos realizados del perido de ejecución  y lineamientos expedidos al interior del proceso de Gestión Documental. 
No se evidenció acta de reunion del seguimiento al control en este segmento en el aplicativo LUCHA . 
Se evidenció que no se tienen documentos asociados en el aplicativo LUCHA, por lo que se recomienda incorporar en este espacio lo pertinente.
Se recomienda actualizar en el aplicativo LUCHA el nombre del responsable del Riesgo por cambio de Directora. </t>
  </si>
  <si>
    <t xml:space="preserve">Se evidenció que el control se ejecuta consistentemente por parte del responsables ya que aportó evidencias necesarias que dan cuenta de la ejecucion del control. .  </t>
  </si>
  <si>
    <t xml:space="preserve">De conformidad con el diseño del control se observa que cuenta con los responsables para su ejecución y seguimiento, así como con una periodicidad establecida para su aplicación. El control se encuentra inmerso dentro del instructivo "Gestionar la Consulta y Préstamo de Documentos" GA-IN-14 V,1 vigente desde el 13 de julio de 2020. el cual se encuentra como puntos de control en el instructivo, sin embargo, es necesario tenerlo en cuenta y revisarlo cada vez que se programen y ejecuten actualizaciones de este instructivo.. 
En cuanto a la aplicación del control se evidenció que la ejecución efectuada dentro de este  seguimiento se realizó a través del uso del formato GA-FO-05 versión.5 de igual manera,  se registro el consolidado del formato de afuera de los préstamos realizados durante este periodo, actas de reunión donde se realizaron las revisiones de expediente electrónicos de la entidad , ademas  se realizo seguimiento a los lineamientos dados al interior de la gestión documental, y se presento un informe al final de la vigencia del estado de la orgtanización archivistica en las diferetnes CIIOM de la entidad. Con respecto  a la descirpción del control se recomienda nuevamente analizar cómo se evidencia la "verificación del diligenciamiento correcto y que la información del documento este completa y que corresponde a la persona responsable de la dependencia", lo anterior tendiente a la mejora continua en la gestión del riesgo.
No se evidenció acta de reunión del seguimiento al control en este segmento en el aplicativo LUCHA . 
Se evidenció que no se tienen documentos asociados en el aplicativo LUCHA, por lo que se recomienda incorporar en este espacio lo pertinente. 
Se recomienda actualizar en el aplicativo LUCHA el nombre del responsable del Riesgo por cambio de Directora.  </t>
  </si>
  <si>
    <r>
      <t>Se evidenció que el control se ejecuta consistentemente por parte del presponsables ya que toda vez que aportó las evidencias correspondientes que dan cuenta de la actividad realizada dentro del seguimiento. .</t>
    </r>
    <r>
      <rPr>
        <sz val="10"/>
        <color rgb="FFFF0000"/>
        <rFont val="Arial"/>
        <family val="2"/>
      </rPr>
      <t xml:space="preserve"> </t>
    </r>
  </si>
  <si>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se encuentra que estos controles están enunciados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realización de  las actividades  (Anexo tecnico de equipo de monitore,, ambiental, capacitación a los procesode de Direccion de Violencias y Territorialización  y acta de seguimiento 13/05/2021 )  en los meses de mayo, junio y julio de 2021 de la  implementación y seguimiento del Sistema Integrado de Conservación - SIC
Se evidenció que se tiene Manual de Gestión documental GA-MA-2 versión asociado a este control en el aplicativo LUCHA,.   
No se evidenció acta de reunión del seguimiento al control en este segmento en el aplicativo LUCHA . </t>
  </si>
  <si>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el control se  encuentra enunciado enunciados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asignación de una persona para gestionar el archivo de gestión centralizado, como se evidencia se aportó acta de reunión de fecha 4 de mayo de 2021, donde se establecieron las responsabilidades frente a la administracón y acceso a los espacios de archivo. 
Se evidenció que se tiene Manual de Gestión documental GA-MA-2 versión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</si>
  <si>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el control se  encuentra enunciado enunciados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realización de las  proyecciones y/o adquisición de mobiliario, sí como la solicitud de muestras a proponentes, cuando se requiera, de acuerdo con lai información aportada se observa que se tienen proyecciones para las vigencias 2022 y 2023 que vale la pena tener en cuenta y dar cumplimiento a los tiempos a fin de dar cumplimiento al control establecido. 
Se evidenció que se tiene Manual de Gestión documental GA-MA-2 versión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</si>
  <si>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el control se  encuentra enunciado enunciados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realizaacion de  capacitaciones como parte de la implementación del Sistema Integrado de conservación - SIC. a la Dirección de Eliminacion de Violencias  realizada el 14 de mayo de 2021, y la Dirección de Territorialización  el 20 de mayo. De igual forma se recomienda continuar con dichas capacitaciones y buenas practicas en el  ejercicio de proceso documental para los demás procesos.  
Al respecto se recomienda analizar el control establecido en la medida que no es
claro cómo se va a realizar la verificación del conocimiento en relacion con las buenas practicas en manipulacion y almacenamiento de los documentos  y la forma en la que se documentará dicha verificación, lo que conlleva a que no se pueda establecer si es confiable este control para la mitigación del riesgo.
Se evidenció que se tiene Manual de Gestión documental GA-MA-2 versión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</si>
  <si>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el control se  encuentra enunciado enunciados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una muestra de la realizacion del registro y actualización de los instrumentos archivísticos del FUID  y  las Hojas de Control generadas desde la Oficina de Contratación. 
Se evidenció que se tiene Manual de Gestión documental GA-MA-2 versión 2 ,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</si>
  <si>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este control no se encuentra como  puntos de  control  dentro del  instructivo, sin embargo, es necesario tenerlo en cuenta y revisarlo cada vez que se suscriban acciones de mejora suscritas con los diferentes entes  (Archivo de Bogota, Control Interno, entes de control) etc.  
En cuanto a la aplicación del control  el cual tiene fecha de implementación a partir del  3 de mayo de 2021, no se aportó evidencia toda vez que el proceso informa que la  revisión y actualización de los planes de mejora, se realizaron en el aplicativo LUCHA en donde se registran las evidencias de las gesiones realizadas por cada  acción en el modulo mejoramiento continúo.
Se evidenció que se tiene Manual de Gestión documental GA-MA-2 versión 2 ,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</si>
  <si>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No se evidenció que el control se ejecuta consistentemente por parte del presponsables  que toda vez que no aportó las evidencias correspondientes que dan cuenta de la actividad realizada dentro del seguimiento. . </t>
  </si>
  <si>
    <t xml:space="preserve">De conformidad con el diseño del control se observa que cuenta con los responsables para su ejecución y seguimiento, así como con una periodicidad establecida para su aplicación.
Los controles se desarrollan de acuerdo con lo establecido en el instructivo GA-PL-03 Sistema Integrado de Conservación, es decir mensualmente, el control se  encuentra enunciado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ejecutó a  través de la realizacoón del documento cronograma para transferencias primarias de la entidad  de igual forma se aportó el informe  preliminar del estado de la organización archivistica de la Direccion de Territorializacion de Derechos y Participacion CIOM   segundo trimestre de la vigencia 2021 y el acta de reunión de fecha 29 de julio de 2021 suscrita con la  ciom de Usaquen para proceso de acompañamiento, seguimiento para la realización de la transferencia documental. 
Se evidenció que se tiene Manual de Gestión documental GA-MA-2 versión 2 ,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</si>
  <si>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Se evidenció que el control se ejecuta consistentemente por parte del presponsables  que toda vez que aportó las evidencias correspondientes que dan cuenta de la actividad realizada dentro del seguimiento. </t>
  </si>
  <si>
    <t xml:space="preserve">De conformidad con el diseño del control se observa que cuenta con los responsables para su ejecución y seguimiento, así como con una periodicidad establecida para su aplicación.
El control se desarrolla de acuerdo con lo establecido en el manual GA-PL-03  versión 1 "Sistema Integrado de  Conservación", es decir mensualmente, el control están enunciado dentro de los puntos de control del manual,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ejecutó en el mes de Mayo (capacitaciones, mesas de ayuda, pruebas en ORFEO, modificación de Ventanilla Virtual ), en junio (pruebas ORFEO, modificaciones y actualizaciones, seguimiento a expedientes, mesa de ayuda, verificación de ambiente de producción y pruebas funcionando, inclusión de documentos y URLen expedientes), en julio (capacitaciones y mesas de ayuda)  de igual manera se aporto los videos de centro de ayuda de ORFEO Y una presentación de capacitaciones agosto 2021 "Proyecto implementación, actualización y soporte del Sistema de Gestión Documental ORFEO".  
Al respecto se recomienda analizar el control establecido en la medida que no es
claro cómo se va a realizar la verificación del conocimiento para la conformación de los expedientes en ORFEO y la forma en la que se documentará
dicha verificación, lo que conlleva a que no se pueda establecer si es confiable este control para la mitigación del riesgo.
Se evidenció que se tiene el Sistema Integrado de Conservación  GA-PL-3 versión 1 ,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</si>
  <si>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El control se desarrolla de acuerdo con lo establecido enen el instructivo GA-IN-07 Reglamento Interno de Gestión Documental  es decir mensualmente, se encuentra que esté control está enunciado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capacitaciones y reuniones de apoyo para la socialización en temas a nivel general de la entidad, evidenciadas a través de acta de reunion del 10 de mayo de 2021, sesion en la que se realizó el levantamiento de información sobre el estado de la documentación a nivel, capacitacion del 11 de junio de 2021  (nión Fundamentos Implementación Tabla de Retención Documental), capacitación Diercción Talento Humano (Fortalecimiento Lineamiento Radicación Comunicaciones Oficiales)  capacitación Dir. Territorialización  y  Administrativa y Financiera (Fortalecimiento TRD), capacitacion trámite de comunicaciones oficiales,   acta de reunión de fecha 1 de junio de 2021  (Capacitación y Lineamientos Dirección de Territorialización),  y tips archi (fortalecer proceso de comunicaciones oficiales).  archivístico y de conservación para la elaboración del diagnóstico integral de archivos.
Al respecto se recomienda analizar el control establecido en la medida que no es claro cómo se va a realizar la verificación del conocimiento en temas generales de la entidad y  la forma en la que se documentará dicha verificación, lo que conlleva a que no se pueda establecer si es confiable este control para la mitigación del riesgo. 
Se evidenció que se tiene el Reglamento Interno de Gestión Documental ,  asociado a este control en el aplicativo LUCHA,.   
No se evidenció acta de reunión del seguimiento al control en este segmento en el aplicativo LUCHA .
Se recomienda actualizar en el aplicativo LUCHA el nombre del responsable del Riesgo por cambio de Directora. </t>
  </si>
  <si>
    <t>De conformidad con el diseño del control se observa que cuenta con los responsables para su ejecución y seguimiento, así como con una periodicidad establecida para su aplicación.
El control se desarrolla de acuerdo con lo establecido en el programa GA-IN-02 Programa de Gestión  Documental - PGD, es decir mensualmente, el control se encuentra enunciado dentro de los puntos de  control del programa,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verificación y actualización de las normas que atañen al proceso, por lo cual esta inmerso en el Programa de Gestión Documental - PGD,  GA-IN-01  versión 3 .  
Se evidenció que se tiene el Reglamento Interno de Gestión Documental ,  asociado a este control en el aplicativo LUCHA,.   
No se evidenció acta de reunión del seguimiento al control en este segmento en el aplicativo LUCHA .</t>
  </si>
  <si>
    <t xml:space="preserve">De conformidad con el diseño del control se observa que cuenta con los responsables para su ejecución y seguimiento, así como con una periodicidad establecida para su aplicación.
Los controles se desarrollan de acuerdo con lo establecido en el programa GA-IN-13 "Organizar y Administrar el  Archivo", es decir mensualmente, el control se encuentra  enunciado dentro de los puntos de control del instructivo,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expedicion de lineamientos técnicos y capacitación realizada a los profesionales y auxiliares de las CIOM , de igual forma se aportó el Informe Preliminar del Estado de la Organización Archivistica de la Dirección de Territorialización de Derechos -  CIOM Segundo Trimestre de 2021  . 
Se evidenció que se tiene el Reglamento Interno de Gestión Documental ,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</si>
  <si>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De conformidad con el diseño del control se observa que cuenta con los responsables para su ejecución y seguimiento, así como con una periodicidad establecida para su aplicación.
Los controles se desarrollan de acuerdo con lo establecido en el manual GA-MA-02 Manual de Gestión Documental, es decir mensualmente,  el control se encuentra que enunciados dentro de los puntos de  control del manual,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de la expedición de lineamientos técnicos y capacitación realizada a los profesionales y auxiliares de las CIOM , de igual forma se aportó el Informe Preliminar del Estado de la Organización Archivistica de la Dirección de Territorialización de Derechos -  CIOM Segundo Trimestre de 2021  . 
Se evidenció que se tiene el Manual de Gestión Documental GA-MA-2 versión 2, asociado a este control en el aplicativo LUCHA,.   
No se evidenció acta de reunión del seguimiento al control en este segmento en el aplicativo LUCHA .
Se recomienda actualizar en el aplicativo LUCHA el nombre del responsable del Riesgo por cambio de Directora. </t>
  </si>
  <si>
    <t>Se evidenció que el control se ejecuta consistentemente por parte del presponsables  que toda vez que aportó las evidencias correspondientes que dan cuenta de la actividad realizada dentro del seguimiento.</t>
  </si>
  <si>
    <t xml:space="preserve">De conformidad con el diseño del control se observa que cuenta con los responsables para su ejecución y seguimiento, así como con una periodicidad establecida para su aplicación.
El control se desarrolla de acuerdo con lo establecido en el manual GA-PL-03 Sistema Integrado de Conservación, es decir mensualmente, el control se encuentra  enunciado dentro de los puntos de control del manual, sin embargo, es necesario tenerlo en cuenta y revisarlo cada vez que se programen y ejecuten 
actualizaciones de este instructivo.
En cuanto a la aplicación del control  el cual tiene fecha de implementación a partir del  3 de mayo de 2021, se evidenció que la ejecución en este seguimiento  se realizó a través realizar los mantenimientos en todas las sedes de la entidad, para lo cual se evidenció el informe semestral de los  mantenimientos realizados.   
Se evidenció que se tiene el Manual de Gestión Documental GA-MA-2 , asociado a este control en el aplicativo LUCHA,.   
No se evidenció acta de reunión del seguimiento al control en este segmento en el aplicativo LUCHA .
Se recomienda actualizar en el aplicativo LUCHA el nombre del responsable del Riesgo por cambio de Directora. </t>
  </si>
  <si>
    <t xml:space="preserve">Se evidenció que el control no se encuentra documentado dentro del procedimiento TEGDM-PR-2  versión 5 "Asistencia Técnica a Sectores de la Administración Distrital para la Transversalización del Enfoque de Genero"   Por lo que se recomienda incluir este control como punto de control dentro del procedimiento. De igual forma se evidenció que se cuenta con un responsable y una periodicidad para su aplicación, es decir que se cumple con los criterios en su diseño y que en cuanto a su ejecución se observa que este se desarrolló de manera consistente por parte del responsable y se cuenta con los registros de operación del control evidenciados mediante unas matrices de seguimiento interno sobre la asistencia tecnica para lavigencia 2021, sin embargo se evidenció en el aplicativo lucha que el último registro realizado para la vigencia 2020 fue el  3 de julio de 2020 quedando sin registro el segundo semestre de esa vigencia. 
Se evidenció acta de reunión del seguimiento al control de fecha 26 de agosto de 2021, de igual manera,  tiene asociado el procedimiento TEGDM-PR-2  versión 5 "Asistencia Técnica a Sectores de la Administración Distrital para la Transversalización del Enfoque de Genero". 
</t>
  </si>
  <si>
    <t xml:space="preserve">Se evidenció que el control se ejecuto consistentemente por parte del presponsables para la vigencia 2021 ya que aporta evidencias correspondientes que dan cuenta de la actividad dentro del seguimiento. Para la vigencia 2020 no se cumplio con la ejecución del control de forma consistente. Por lo que se recomienda al proceso hacer un analisis sobre la periodicidad de la aplicación del control.  </t>
  </si>
  <si>
    <t xml:space="preserve">Se recomienda analizar el control establecido toda vez que el planteado no se configura como con control, sin embargo el proceso aportó las evidencias de la ejecución de acuerdo con la periodicidad. </t>
  </si>
  <si>
    <t>El control establecido es conforme con los críterios de evaluación de idoneidad del diseño, lo cual se identifica en que los documentos consignados en el aplicativo LUCHA mas especificamente en el procedimiento Formulación y Seguimiento del Plan de Auditoria SEC-PR-01 Versión 5 establece una (un) responsable para ejecutar la actividad y se aplica mediante el desarrollo de reuniones de gestión y planeación de las labores que lleva a cabo el equipo  de trabajo de la Oficina de Control Interno.  Asimismo se observa que se cuenta con soportes y evidencias de la realización de dicha reunión, lo cual se consigna en actas semanales que contienen el seguimiento realizado al desarrollo del PAA en cada vigencia.  Adicionalmente, se evidencia que es una actividad permanente que se lleva a cabo tanto como control de los riesgos del proceso de Seguimiento, Evaluación y Control como de seguimiento a la gestión de la oficina, identificada en el monitoreo que se realiza al plan operativo anual.</t>
  </si>
  <si>
    <t>Control que se encuentra conforme con los críterios de la ejecución el control tiene una solidez fuerte.  En este sentido se identifica que el control se ejecuta de manera consistente, no se tienen hallazgos de auditoria asociados al mismo y no se ha materializado.</t>
  </si>
  <si>
    <t xml:space="preserve">En cuanto a los criterios del diseño del control, se cumple con las características requeridas en cuanto a la periodicidad y que se identifica un responsable.  A pesar de tener evidencias de su aplicación mediante un formato interno que se diligencia para cada proceso auditor, este no se encuentra documentado aun en el aplicativo LUCHA para los documentos propios del proceso de Seguimiento, Evaluación y Control. </t>
  </si>
  <si>
    <t>n revisión de la coherencia entre los elementos de la caracterización del proceso y el riesgo formulado, se evidencia que el objetivo está asociado con las actividades clave y que en el ciclo PHVA se identifican actividades relacionadas con el riesgo en el HACER y el  VERIFICAR.  Para el análisis de coherencia entre la causa, el riesgo y las consecuencias identificadas, se observa que el riesgo definido se articula coherentemente y es posible realizar la lectura lineal mediante la metodología de metalenguaje.</t>
  </si>
  <si>
    <t>De acuerdo con los parámetros establecidos desde la Politica de Administración del Riesgo PG-PTL-01 Versión 4, el riesgo identificado por el proceso no requiere plan de contingencia para su nivel de aceptación y tratamiento dado que la calificación del riesgo residual no se encuentra dentro de la zona extrema.</t>
  </si>
  <si>
    <t>No se evidencia materialización</t>
  </si>
  <si>
    <t>De acuerdo con los parámetros establecidos desde la Politica de Administración del Riesgo PG-PTL-01 Versión 4, el riesgo identificado por el proceso se requiere formular un plan de contingencia para su nivel de aceptación y tratamiento dado que la calificación del riesgo residual se encuentra dentro de la zona extrema. Se recomienda al proceso de Prevención y Atención a Mujeres Víctimas de Violencias establecer las actividades correspondientes de modo que el plan de contingencia que se llegase a palicar en caso de materialización del riesgo mitigue el impacto.</t>
  </si>
  <si>
    <t>No aplica dado que el riesgo resudual se encuentra en zona moderada por lo que su tratamiento corresponde a la identificación de controles. Sin embargo el proceso de gestión disciplinaria formula un plan de contingencia que si bien tiene que ver con la mitigación del riesgo su redacción no es clara ni adecuada.</t>
  </si>
  <si>
    <t>No aplica dado que el riesgo resudual se encuentra en zona moderada por lo que su tratamiento corresponde a la identificación de controles. Sin embargo el proceso de gestión contractual formula un plan de contingencia dado que si bien tiene que ver con la mitigación del riesgo, las actividades - Socializar el Manual de Contratación y los procedimientos contractuales y  - Revisar y aprobar los estudios previos, corresponden a una acción preventiva y no para mitigar el impacto que podria llegar a suceder en caso de materialización del riesgo.</t>
  </si>
  <si>
    <t xml:space="preserve">de conformidad con el análisis realizado se observa que existe coherencia y relación entre la causa-riesgo-efecto, adicionalmente se evidencia que el riesgo es consecuente con la caracterización del proceso y el despliegue a través del ciclo PHVA, en la medida que las políticas públicas se desarrollan a través de fases (ciclos) y que se pueden ver interrumpidos en caso de la materialización del riesgo.
En cuanto a la tipología establecida se recomienda analizar si es la más adecuada, ya que de acuerdo al riesgo esta puede estar más asociada a un riesgo estratégico por el impacto que significaría tanto para la gestión del proceso como para la entidad dada la misionalidad que tiene; para lo cual se recomienda tener en cuenta la Guía para la Administración del Riesgo y el diseño de controles en Entidades Públicas.
</t>
  </si>
  <si>
    <t xml:space="preserve">El riesgo cuenta con un plan de contingencias lo cual no es consecuente con los lineamientos establecidos en la Poítica de Administración de Riesgos de la entidad y la Guía para la Administración del Riesgo del Departamento administrativo de la Función Pública -DAFP, toda vez que por su tipología (corrupción) no existe la opción de aceptar el riesgo.
Adicionalmente la actividad no hace referencia a un plan de contingencia, toda vez que no se activa al momento de la materialización del riesgo pues esta obedece a actividades que se realizan paralelamente con la aplicación de los controles establecidos para el riesgo, por lo que se recomienda solicitar el acompañamiento de la Oficina Asesora de Planeación para su debido análisis y correcto uso de conformidad con las disposiciones establecidas para los niveles de aceptación y tratamiento de riesgos de corrupción.
</t>
  </si>
  <si>
    <t xml:space="preserve">De acuerdo con los niveles de aceptacion de riesgo que se establecen en la Política de Administración del Riesgo de la entidad PG-PLT -1 versión 4, no le aplica Plan de contingencia, sin embargo se evidenció que para este riesgo el proceso establecio dicho Plan.  Las actividades planteadas refieren acciones preventivas de acuerdo con la redacción del riesgo.
</t>
  </si>
  <si>
    <t>No aplica dado que el riesgo residual se encuentra en zona moderada por lo que su tratamiento corresponde a la identificación de controles.</t>
  </si>
  <si>
    <t>De acuerdo con la zona de riesgo identificada y  según la  la Política de Administración del Riesgo a PG-PLT -1 versión 4 no  aplica  un Plan de Contingencia para este caso.</t>
  </si>
  <si>
    <t>Implementar
Garantizar</t>
  </si>
  <si>
    <t>Implementar
Gestionar</t>
  </si>
  <si>
    <t>Gestionar
Tener</t>
  </si>
  <si>
    <t>Dar
Llevar</t>
  </si>
  <si>
    <t>Coordinar
Hacer</t>
  </si>
  <si>
    <t>Brindar
Promover</t>
  </si>
  <si>
    <t>Evaluar
Medir</t>
  </si>
  <si>
    <t>Orientar
Asesorar
Lograr</t>
  </si>
  <si>
    <t>Producir 
Divulgar</t>
  </si>
  <si>
    <t>Promover</t>
  </si>
  <si>
    <t>Producir
Divulgar</t>
  </si>
  <si>
    <t xml:space="preserve">En la información general del control reportada en el aplicativo LUCHA -Modulo de Riesgos, se evidenció que la acción del control descrita es coherente con el riesgo identificado, asi como, se ha establecido un responsable, periodicidad de aplicación  y proposito de prevención, sin embargo,  
De acuerdo con la evaluación efectuada al control, este se encuentra inmerso dentro de la actividad N° 2 del procedimiento PPRM-PR-5 - ACOMPAÑAMIENTO TECNICO AL CONSEJO CONSULTIVO DE MUJERES - V3, sin embargo, no se tiene definido la forma de verificación de la divulgación de la Politica de Conficto de Interes, como se soportara y el manejo a aplicar a las desviaciones que se presentase durante la aplicacion del control, y por ende su confiabilidad de mitigación del riesgo no se podra establecer. 
Respecto al diseño del control, se observó  que aunque cuenta con los responsables definidos para su ejecución y seguimiento, no se evidenció la segregación de funciones, asi como una periodicidad establecida para su aplicación.  </t>
  </si>
  <si>
    <t>Respecto a las evidencias registradas en el aplicativo LUCHA, se observó una presentación de power point correspondiente al ejercicio de socialización de la Politica de Conflicot de Interes al equipo de la Subsecretaria de Politicas de Igualdad, sin embargo se evidenció que dicha presentación indica fecha de la presentación abril de 2020,  por lo que no se tiene evidencia que permita la verificación de la divulgación al equipo. Ahora bien, de acuerdo con el acta de seguimiento a la gestión de riesgos incumplimiento de los compromisos acordados en los pactos de corresponsabilidad y de riesgos de corrupción del proceso Promoción de la Participación y Representación de la Mujeres del 19 de agosto de 2021, se tiene programado para el mes de novoembre de 2021 realizar una nueva divulgación de la Politica de Conflicto de Interes al Equipo de la SPI, de la cual se espera obtener como evidencias las actas y listado de asistencias. 
Para finalizar, se recomienda analizar la pertinencia del control, en razon a que la evidencia aportada corresponde mas a una acción preventiva.</t>
  </si>
  <si>
    <t xml:space="preserve">Se evidenció,que  la actividad cuenta con un responsable y se identifica un periodo para su aplicación, la formulación y/o actualización de los documentos de asistencia técnica por sector no es en sí misma un control, sino que orienta las actividades a desarrollar por parte de quienes realizan la asistencia técnica, y puede ser el referente para verificar si dicha labor se realiza conforme a lo esperado. Por lo anterior se se recomienda analizar si se requiere incluir un control para el desarrollo de esta verificación en el marco del proceso. Adicionalmente, se evidenció que dentro del módulo de riesgos y oportunidades del aplicativo LUCHA se han  registrado informes y monitoreos realizados a traves de actas de reunión. 
Se evidencio acta de reunion de fecha 26 de agosto de 2021, sin embargo al revisar el contenido del acta se realizaron  modificaciones y  actualización de  los responsables de la ejecución del control del riesgo pero no a la inclusión de un nuevo control. 
</t>
  </si>
  <si>
    <t>La descripción del Riesgo cumple con los criterios de l+L9+L13:L15</t>
  </si>
  <si>
    <t>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y VERIFICAR, en especifico con el tramite de los pagos de la SDMujer . 
En cuanto a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lo establecido en la Politica de Administración del Riesgo (PG-PLT-1 - POLÍTICA ADMINISTRACIÓN DEL RIESGO - V4) de la SDM en el numeral 7.1. respecto a los niveles de  aceptación y manejo/tratamiento.</t>
  </si>
  <si>
    <t xml:space="preserve">El riesgo está enmarcado dentro de los verbos principales de la caracterización del proceso, de igual manera dentro de la caracterización del proceso en ciclo PHVA en el "Hacer" se identifica dentro de las actividades lo relacionado con la aplicación de lineamientos en materia de Gestión Documental al interior de la entidad.  
El riesgo tiene fecha de identificación en el aplicativo lucha el 27 de abril de 2021. 
Se evidenció que el riesgo en el aplicativo LUCHA tiene asociado el documento Reglamento Interno de Gestión Documental GA-IN-07 versión 1.  
No se pudo establecer si existe coherencia en relacion con las  causas, riesgos y las  consecuencia como se establece en la metodología, por cuanto el proceso no identificó las consecuenncias en el aplicativo LUCHA.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19 de Agosto de 2021, el proceso documenta que este riesgo no se materializó. 
De acuerdo con la revisión efectuada al mapa de calor en el sistema integrado de Gestión LUCHA, está acorde con la política de administración del riesgo por cuanto se encuentra en zona de riesgo baja por lo tanto tiene implementado los controles y se acepta el riesgo.   </t>
  </si>
  <si>
    <t xml:space="preserve">l riesgo está enmarcado dentro de los verbos principales de la caracterización del proceso, de igual manera dentro de la caracterización del proceso en ciclo PHVA en el "Hacer" se identifica dentro de las actividades relacionado con la aplicación de lineamientos y/o instrumentos en materia de gestión y control de los bienes y/o elementos en custodia del almacen de la entidad. 
El riesgo tiene fecha de identificación en el aplicativo lucha el 16 de diciembre de 2016. 
Existe coherencia en relacion con las  causas,   riesgos y las  consecuencia como se establece en la metodología, existe relación entre los riesgos y el objetivo del proceso, toda vez que la materialización del  riesgo identificado puede afectar negativamente el cumplimiento del objetivo del proceso.
La tipología del  riesgo es coherente con las consecuencias de la materialización del riesgo. 
De acuerdo con el Acta de Reunion de fecha 19 de Agosto de 2021, el proceso documental que este riesgo se materializó por lo tanto se solicitó a la empresa de vigilancia, un reporte de las cámaras de vigilancia de estas áreas, para validar si se presentó alguna situación particular que hubiera generado el daño de los escáneres, sin embargo, de acuerdo al reporte de la Empresa de Vigilancia Intercontinental de Seguridad Ltda . “no se evidencia acercamiento alguno de algún operario que pudiese ocasionar el daño de la misma. Como plan de acción, ante esta situación, se realizó el reporte a la Aseguradora para la presentación de la reclamación a través del corredor de seguros.
De acuerdo con la revisión efectuada al mapa de calor en el sistema integrado de Gestión LUCHA, está acorde con la política de administración del riesgo por cuanto se encuentra en zona de riesgo baja  por consiguiente se acepta el riesgo y tiene implementado los controles. 
 </t>
  </si>
  <si>
    <t>RIESGO REPETIDO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</si>
</sst>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0"/>
      <color rgb="FF000000"/>
      <name val="Arial"/>
    </font>
    <font>
      <sz val="11"/>
      <color theme="1"/>
      <name val="Calibri"/>
      <family val="2"/>
      <scheme val="minor"/>
    </font>
    <font>
      <b/>
      <sz val="10"/>
      <color rgb="FF000000"/>
      <name val="Arial"/>
      <family val="2"/>
    </font>
    <font>
      <sz val="9"/>
      <color rgb="FF000000"/>
      <name val="Arial"/>
      <family val="2"/>
    </font>
    <font>
      <b/>
      <sz val="9"/>
      <color rgb="FF000000"/>
      <name val="Arial"/>
      <family val="2"/>
    </font>
    <font>
      <b/>
      <sz val="12"/>
      <color rgb="FF000000"/>
      <name val="Arial"/>
      <family val="2"/>
    </font>
    <font>
      <b/>
      <sz val="16"/>
      <color rgb="FF000000"/>
      <name val="Arial"/>
      <family val="2"/>
    </font>
    <font>
      <sz val="12"/>
      <color rgb="FF000000"/>
      <name val="Arial"/>
      <family val="2"/>
    </font>
    <font>
      <b/>
      <sz val="14"/>
      <color rgb="FF000000"/>
      <name val="Arial"/>
      <family val="2"/>
    </font>
    <font>
      <b/>
      <sz val="18"/>
      <color rgb="FF000000"/>
      <name val="Arial"/>
      <family val="2"/>
    </font>
    <font>
      <sz val="10"/>
      <color rgb="FF000000"/>
      <name val="Arial"/>
      <family val="2"/>
    </font>
    <font>
      <sz val="10"/>
      <color indexed="8"/>
      <name val="Arial"/>
      <family val="2"/>
    </font>
    <font>
      <sz val="8"/>
      <color rgb="FF000000"/>
      <name val="Arial"/>
      <family val="2"/>
    </font>
    <font>
      <sz val="18"/>
      <color rgb="FF000000"/>
      <name val="Arial"/>
      <family val="2"/>
    </font>
    <font>
      <i/>
      <sz val="10"/>
      <color rgb="FF000000"/>
      <name val="Arial"/>
      <family val="2"/>
    </font>
    <font>
      <sz val="10"/>
      <color rgb="FFFF0000"/>
      <name val="Arial"/>
      <family val="2"/>
    </font>
  </fonts>
  <fills count="20">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75ED33"/>
        <bgColor indexed="64"/>
      </patternFill>
    </fill>
    <fill>
      <patternFill patternType="solid">
        <fgColor rgb="FFFCD5B4"/>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11"/>
        <bgColor indexed="8"/>
      </patternFill>
    </fill>
    <fill>
      <patternFill patternType="solid">
        <fgColor theme="3" tint="0.59999389629810485"/>
        <bgColor indexed="64"/>
      </patternFill>
    </fill>
    <fill>
      <patternFill patternType="solid">
        <fgColor rgb="FFFF7C80"/>
        <bgColor indexed="8"/>
      </patternFill>
    </fill>
    <fill>
      <patternFill patternType="solid">
        <fgColor theme="0" tint="-0.14999847407452621"/>
        <bgColor indexed="64"/>
      </patternFill>
    </fill>
    <fill>
      <patternFill patternType="solid">
        <fgColor rgb="FFFFFF00"/>
        <bgColor indexed="8"/>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s>
  <cellStyleXfs count="5">
    <xf numFmtId="0" fontId="0" fillId="0" borderId="0"/>
    <xf numFmtId="0" fontId="10" fillId="0" borderId="0"/>
    <xf numFmtId="0" fontId="11" fillId="0" borderId="0" applyFill="0" applyProtection="0"/>
    <xf numFmtId="0" fontId="11" fillId="0" borderId="0" applyFill="0" applyProtection="0"/>
    <xf numFmtId="0" fontId="1" fillId="0" borderId="0"/>
  </cellStyleXfs>
  <cellXfs count="331">
    <xf numFmtId="0" fontId="0" fillId="0" borderId="0" xfId="0"/>
    <xf numFmtId="0" fontId="3" fillId="6" borderId="7" xfId="0" applyFont="1" applyFill="1" applyBorder="1" applyAlignment="1">
      <alignment vertical="center" wrapText="1"/>
    </xf>
    <xf numFmtId="0" fontId="7" fillId="0" borderId="1" xfId="0" applyFont="1" applyBorder="1" applyAlignment="1">
      <alignment horizontal="center" vertical="center"/>
    </xf>
    <xf numFmtId="0" fontId="0" fillId="11" borderId="1" xfId="0" applyFill="1" applyBorder="1"/>
    <xf numFmtId="0" fontId="0" fillId="0" borderId="1" xfId="0" applyBorder="1"/>
    <xf numFmtId="0" fontId="2" fillId="0" borderId="1" xfId="0" applyFont="1" applyBorder="1" applyAlignment="1">
      <alignment horizontal="center"/>
    </xf>
    <xf numFmtId="0" fontId="3" fillId="0" borderId="1" xfId="0" applyFont="1" applyFill="1" applyBorder="1" applyAlignment="1">
      <alignment vertical="center" wrapText="1"/>
    </xf>
    <xf numFmtId="0" fontId="5" fillId="13" borderId="35" xfId="1" applyFont="1" applyFill="1" applyBorder="1" applyAlignment="1" applyProtection="1">
      <alignment horizontal="center" vertical="center" wrapText="1"/>
    </xf>
    <xf numFmtId="0" fontId="5" fillId="13" borderId="37" xfId="1" applyFont="1" applyFill="1" applyBorder="1" applyAlignment="1" applyProtection="1">
      <alignment horizontal="center" vertical="center" wrapText="1"/>
    </xf>
    <xf numFmtId="0" fontId="5" fillId="14" borderId="16" xfId="1" applyFont="1" applyFill="1" applyBorder="1" applyAlignment="1" applyProtection="1">
      <alignment horizontal="center" vertical="center" wrapText="1"/>
    </xf>
    <xf numFmtId="0" fontId="5" fillId="14" borderId="17" xfId="1" applyFont="1" applyFill="1" applyBorder="1" applyAlignment="1" applyProtection="1">
      <alignment horizontal="center" vertical="center" wrapText="1"/>
    </xf>
    <xf numFmtId="0" fontId="5" fillId="14" borderId="33" xfId="1" applyFont="1" applyFill="1" applyBorder="1" applyAlignment="1" applyProtection="1">
      <alignment horizontal="center" vertical="center" wrapText="1"/>
    </xf>
    <xf numFmtId="0" fontId="5" fillId="13" borderId="16" xfId="1" applyFont="1" applyFill="1" applyBorder="1" applyAlignment="1" applyProtection="1">
      <alignment horizontal="center" vertical="center" wrapText="1"/>
    </xf>
    <xf numFmtId="0" fontId="5" fillId="13" borderId="17" xfId="1" applyFont="1" applyFill="1" applyBorder="1" applyAlignment="1" applyProtection="1">
      <alignment horizontal="center" vertical="center" wrapText="1"/>
    </xf>
    <xf numFmtId="0" fontId="5" fillId="13" borderId="18" xfId="1" applyFont="1" applyFill="1" applyBorder="1" applyAlignment="1" applyProtection="1">
      <alignment horizontal="center" vertical="center" wrapText="1"/>
    </xf>
    <xf numFmtId="0" fontId="10" fillId="0" borderId="16" xfId="1" applyBorder="1" applyAlignment="1" applyProtection="1">
      <alignment horizontal="left" vertical="center" wrapText="1"/>
    </xf>
    <xf numFmtId="164" fontId="10" fillId="0" borderId="17" xfId="1" applyNumberFormat="1" applyBorder="1" applyAlignment="1" applyProtection="1">
      <alignment horizontal="left" vertical="center" wrapText="1"/>
    </xf>
    <xf numFmtId="0" fontId="10" fillId="0" borderId="17" xfId="1" applyBorder="1" applyAlignment="1" applyProtection="1">
      <alignment horizontal="left" vertical="center" wrapText="1"/>
    </xf>
    <xf numFmtId="0" fontId="10" fillId="0" borderId="18" xfId="1" applyBorder="1" applyAlignment="1" applyProtection="1">
      <alignment horizontal="left" vertical="center" wrapText="1"/>
    </xf>
    <xf numFmtId="0" fontId="2" fillId="16" borderId="16" xfId="1" applyFont="1" applyFill="1" applyBorder="1" applyAlignment="1" applyProtection="1">
      <alignment horizontal="center" vertical="center" wrapText="1"/>
    </xf>
    <xf numFmtId="0" fontId="2" fillId="16" borderId="18" xfId="1" applyFont="1" applyFill="1" applyBorder="1" applyAlignment="1" applyProtection="1">
      <alignment horizontal="center" vertical="center" wrapText="1"/>
    </xf>
    <xf numFmtId="0" fontId="13" fillId="0" borderId="18" xfId="1" applyFont="1" applyBorder="1" applyAlignment="1" applyProtection="1">
      <alignment horizontal="center" vertical="center" wrapText="1"/>
    </xf>
    <xf numFmtId="0" fontId="12" fillId="0" borderId="46" xfId="1" applyFont="1" applyBorder="1" applyAlignment="1" applyProtection="1">
      <alignment horizontal="center" vertical="center" wrapText="1"/>
    </xf>
    <xf numFmtId="0" fontId="0" fillId="0" borderId="48" xfId="0" applyBorder="1" applyAlignment="1" applyProtection="1">
      <alignment horizontal="left" vertical="center" wrapText="1"/>
    </xf>
    <xf numFmtId="164" fontId="0" fillId="0" borderId="36" xfId="0" applyNumberFormat="1" applyBorder="1" applyAlignment="1" applyProtection="1">
      <alignment horizontal="left" vertical="center" wrapText="1"/>
    </xf>
    <xf numFmtId="0" fontId="0" fillId="0" borderId="36" xfId="0" applyBorder="1" applyAlignment="1" applyProtection="1">
      <alignment horizontal="left" vertical="center" wrapText="1"/>
    </xf>
    <xf numFmtId="0" fontId="0" fillId="0" borderId="37" xfId="0" applyBorder="1" applyAlignment="1" applyProtection="1">
      <alignment horizontal="left" vertical="center" wrapText="1"/>
    </xf>
    <xf numFmtId="0" fontId="12" fillId="0" borderId="31" xfId="1" applyFont="1" applyBorder="1" applyAlignment="1" applyProtection="1">
      <alignment horizontal="center" vertical="center" wrapText="1"/>
    </xf>
    <xf numFmtId="0" fontId="0" fillId="0" borderId="9" xfId="0" applyBorder="1" applyAlignment="1" applyProtection="1">
      <alignment horizontal="left" vertical="center" wrapText="1"/>
    </xf>
    <xf numFmtId="164" fontId="0" fillId="0" borderId="1" xfId="0" applyNumberForma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15" xfId="0" applyBorder="1" applyAlignment="1" applyProtection="1">
      <alignment horizontal="left" vertical="center" wrapText="1"/>
    </xf>
    <xf numFmtId="0" fontId="10" fillId="0" borderId="1" xfId="0" applyFont="1" applyBorder="1" applyAlignment="1" applyProtection="1">
      <alignment horizontal="left" vertical="center" wrapText="1"/>
    </xf>
    <xf numFmtId="0" fontId="0" fillId="0" borderId="34" xfId="0" applyBorder="1" applyAlignment="1" applyProtection="1">
      <alignment horizontal="left" vertical="center" wrapText="1"/>
    </xf>
    <xf numFmtId="164" fontId="0" fillId="0" borderId="17" xfId="0" applyNumberFormat="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horizontal="left" vertical="center" wrapText="1"/>
    </xf>
    <xf numFmtId="15" fontId="10" fillId="0" borderId="1" xfId="1" applyNumberFormat="1" applyFont="1" applyBorder="1" applyAlignment="1" applyProtection="1">
      <alignment horizontal="center" vertical="center" textRotation="90" wrapText="1"/>
    </xf>
    <xf numFmtId="0" fontId="10" fillId="0" borderId="1" xfId="1" applyNumberFormat="1" applyFont="1" applyBorder="1" applyAlignment="1" applyProtection="1">
      <alignment vertical="center" wrapText="1"/>
    </xf>
    <xf numFmtId="0" fontId="10" fillId="0" borderId="1" xfId="0" applyNumberFormat="1" applyFont="1" applyBorder="1" applyAlignment="1" applyProtection="1">
      <alignment horizontal="left" vertical="center" wrapText="1"/>
    </xf>
    <xf numFmtId="0" fontId="10" fillId="0" borderId="1" xfId="1" applyNumberFormat="1" applyFont="1" applyBorder="1" applyAlignment="1" applyProtection="1">
      <alignment horizontal="left" vertical="center" wrapText="1"/>
    </xf>
    <xf numFmtId="0" fontId="10" fillId="0" borderId="1" xfId="1" applyNumberFormat="1" applyFont="1" applyBorder="1" applyAlignment="1" applyProtection="1">
      <alignment horizontal="center" vertical="center" wrapText="1"/>
      <protection hidden="1"/>
    </xf>
    <xf numFmtId="0" fontId="10" fillId="0" borderId="5" xfId="1" applyNumberFormat="1" applyFont="1" applyBorder="1" applyAlignment="1" applyProtection="1">
      <alignment horizontal="center" vertical="center" wrapText="1"/>
      <protection hidden="1"/>
    </xf>
    <xf numFmtId="0" fontId="10" fillId="0" borderId="5" xfId="0" applyNumberFormat="1" applyFont="1" applyBorder="1" applyAlignment="1" applyProtection="1">
      <alignment horizontal="center" vertical="center" wrapText="1"/>
      <protection hidden="1"/>
    </xf>
    <xf numFmtId="0" fontId="10" fillId="0" borderId="1" xfId="0" applyNumberFormat="1" applyFont="1" applyBorder="1" applyAlignment="1" applyProtection="1">
      <alignment horizontal="center" vertical="center" wrapText="1"/>
      <protection hidden="1"/>
    </xf>
    <xf numFmtId="0" fontId="10" fillId="0" borderId="1" xfId="0" applyNumberFormat="1" applyFont="1" applyBorder="1" applyAlignment="1" applyProtection="1">
      <alignment horizontal="left" vertical="center" wrapText="1"/>
      <protection hidden="1"/>
    </xf>
    <xf numFmtId="0" fontId="10" fillId="0" borderId="5" xfId="0" applyNumberFormat="1" applyFont="1" applyFill="1" applyBorder="1" applyAlignment="1" applyProtection="1">
      <alignment horizontal="center" vertical="center" wrapText="1"/>
      <protection hidden="1"/>
    </xf>
    <xf numFmtId="0" fontId="10" fillId="0" borderId="1" xfId="0" applyNumberFormat="1" applyFont="1" applyFill="1" applyBorder="1" applyAlignment="1" applyProtection="1">
      <alignment horizontal="center" vertical="center" wrapText="1"/>
      <protection hidden="1"/>
    </xf>
    <xf numFmtId="0" fontId="10" fillId="0" borderId="6" xfId="0" applyFont="1" applyBorder="1" applyAlignment="1" applyProtection="1">
      <alignment horizontal="left" vertical="center" wrapText="1"/>
      <protection hidden="1"/>
    </xf>
    <xf numFmtId="0" fontId="10" fillId="0" borderId="36" xfId="0" applyFont="1" applyBorder="1" applyAlignment="1" applyProtection="1">
      <alignment horizontal="left" vertical="center" wrapText="1"/>
      <protection hidden="1"/>
    </xf>
    <xf numFmtId="0" fontId="10" fillId="10" borderId="14" xfId="1" applyFill="1" applyBorder="1" applyAlignment="1" applyProtection="1">
      <alignment horizontal="left" vertical="center" wrapText="1"/>
    </xf>
    <xf numFmtId="164" fontId="10" fillId="10" borderId="1" xfId="1" applyNumberFormat="1" applyFill="1" applyBorder="1" applyAlignment="1" applyProtection="1">
      <alignment horizontal="left" vertical="center" wrapText="1"/>
    </xf>
    <xf numFmtId="0" fontId="10" fillId="10" borderId="1" xfId="1" applyFill="1" applyBorder="1" applyAlignment="1" applyProtection="1">
      <alignment horizontal="left" vertical="center" wrapText="1"/>
    </xf>
    <xf numFmtId="0" fontId="10" fillId="10" borderId="15" xfId="1" applyFill="1" applyBorder="1" applyAlignment="1" applyProtection="1">
      <alignment horizontal="left" vertical="center" wrapText="1"/>
    </xf>
    <xf numFmtId="0" fontId="13" fillId="17" borderId="14" xfId="1" applyFont="1" applyFill="1" applyBorder="1" applyAlignment="1" applyProtection="1">
      <alignment horizontal="center" vertical="center"/>
    </xf>
    <xf numFmtId="0" fontId="13" fillId="10" borderId="15" xfId="1" applyFont="1" applyFill="1" applyBorder="1" applyAlignment="1" applyProtection="1">
      <alignment horizontal="center" vertical="center" wrapText="1"/>
    </xf>
    <xf numFmtId="0" fontId="10" fillId="0" borderId="6"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left" vertical="center" wrapText="1"/>
      <protection hidden="1"/>
    </xf>
    <xf numFmtId="0" fontId="12" fillId="0" borderId="59" xfId="1" applyFont="1" applyBorder="1" applyAlignment="1" applyProtection="1">
      <alignment horizontal="center" vertical="center" wrapText="1"/>
    </xf>
    <xf numFmtId="0" fontId="10" fillId="0" borderId="1" xfId="1" applyNumberFormat="1" applyFont="1" applyFill="1" applyBorder="1" applyAlignment="1" applyProtection="1">
      <alignment vertical="center" wrapText="1"/>
    </xf>
    <xf numFmtId="0" fontId="10" fillId="0" borderId="1" xfId="0" applyNumberFormat="1" applyFont="1" applyBorder="1" applyAlignment="1" applyProtection="1">
      <alignment horizontal="center" vertical="center" wrapText="1"/>
    </xf>
    <xf numFmtId="0" fontId="10" fillId="0" borderId="1" xfId="1" applyNumberFormat="1" applyFont="1" applyFill="1" applyBorder="1" applyAlignment="1" applyProtection="1">
      <alignment horizontal="left" vertical="center" wrapText="1"/>
    </xf>
    <xf numFmtId="0" fontId="13" fillId="19" borderId="16" xfId="1" applyFont="1" applyFill="1" applyBorder="1" applyAlignment="1" applyProtection="1">
      <alignment horizontal="center" vertical="center"/>
    </xf>
    <xf numFmtId="0" fontId="2" fillId="10" borderId="1" xfId="1" applyFont="1" applyFill="1" applyBorder="1" applyAlignment="1" applyProtection="1">
      <alignment horizontal="left" vertical="center" wrapText="1"/>
    </xf>
    <xf numFmtId="15" fontId="10" fillId="0" borderId="1" xfId="1" applyNumberFormat="1" applyFont="1" applyFill="1" applyBorder="1" applyAlignment="1" applyProtection="1">
      <alignment horizontal="center" vertical="center" textRotation="90"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hidden="1"/>
    </xf>
    <xf numFmtId="0" fontId="10" fillId="0" borderId="1" xfId="0" applyNumberFormat="1" applyFont="1" applyFill="1" applyBorder="1" applyAlignment="1" applyProtection="1">
      <alignment horizontal="left" vertical="center" wrapText="1"/>
      <protection hidden="1"/>
    </xf>
    <xf numFmtId="0" fontId="10" fillId="0" borderId="5" xfId="0" applyFont="1" applyBorder="1" applyAlignment="1" applyProtection="1">
      <alignment horizontal="left" vertical="center" wrapText="1"/>
      <protection hidden="1"/>
    </xf>
    <xf numFmtId="0" fontId="10" fillId="0" borderId="5" xfId="0" applyFont="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0" fillId="0" borderId="14" xfId="1" applyBorder="1" applyAlignment="1" applyProtection="1">
      <alignment horizontal="left" vertical="center" wrapText="1"/>
    </xf>
    <xf numFmtId="0" fontId="10" fillId="0" borderId="1" xfId="1" applyBorder="1" applyAlignment="1" applyProtection="1">
      <alignment horizontal="left" vertical="center" wrapText="1"/>
    </xf>
    <xf numFmtId="0" fontId="10" fillId="0" borderId="15" xfId="1" applyBorder="1" applyAlignment="1" applyProtection="1">
      <alignment horizontal="left" vertical="center" wrapText="1"/>
    </xf>
    <xf numFmtId="164" fontId="10" fillId="0" borderId="1" xfId="1" applyNumberFormat="1" applyBorder="1" applyAlignment="1" applyProtection="1">
      <alignment horizontal="left" vertical="center" wrapText="1"/>
    </xf>
    <xf numFmtId="0" fontId="13" fillId="15" borderId="14" xfId="1" applyFont="1" applyFill="1" applyBorder="1" applyAlignment="1" applyProtection="1">
      <alignment horizontal="center" vertical="center"/>
    </xf>
    <xf numFmtId="0" fontId="13" fillId="0" borderId="15" xfId="1" applyFont="1" applyBorder="1" applyAlignment="1" applyProtection="1">
      <alignment horizontal="center" vertical="center" wrapText="1"/>
    </xf>
    <xf numFmtId="0" fontId="10" fillId="0" borderId="15" xfId="1" applyFill="1" applyBorder="1" applyAlignment="1" applyProtection="1">
      <alignment horizontal="left" vertical="center" wrapText="1"/>
    </xf>
    <xf numFmtId="0" fontId="13" fillId="19" borderId="14" xfId="1" applyFont="1" applyFill="1" applyBorder="1" applyAlignment="1" applyProtection="1">
      <alignment horizontal="center" vertical="center"/>
    </xf>
    <xf numFmtId="0" fontId="10" fillId="0" borderId="1" xfId="1" applyNumberFormat="1" applyFont="1" applyBorder="1" applyAlignment="1" applyProtection="1">
      <alignment horizontal="center" vertical="center" wrapText="1"/>
    </xf>
    <xf numFmtId="0" fontId="10" fillId="0" borderId="1" xfId="1" applyNumberFormat="1" applyFont="1" applyFill="1" applyBorder="1" applyAlignment="1" applyProtection="1">
      <alignment horizontal="center" vertical="center" wrapText="1"/>
    </xf>
    <xf numFmtId="0" fontId="10" fillId="0" borderId="14" xfId="1" applyBorder="1" applyAlignment="1" applyProtection="1">
      <alignment horizontal="left" vertical="center" wrapText="1"/>
    </xf>
    <xf numFmtId="164" fontId="10" fillId="0" borderId="1" xfId="1" applyNumberFormat="1" applyBorder="1" applyAlignment="1" applyProtection="1">
      <alignment horizontal="left" vertical="center" wrapText="1"/>
    </xf>
    <xf numFmtId="0" fontId="10" fillId="0" borderId="1" xfId="1" applyBorder="1" applyAlignment="1" applyProtection="1">
      <alignment horizontal="left" vertical="center" wrapText="1"/>
    </xf>
    <xf numFmtId="0" fontId="13" fillId="15" borderId="14" xfId="1" applyFont="1" applyFill="1" applyBorder="1" applyAlignment="1" applyProtection="1">
      <alignment horizontal="center" vertical="center"/>
    </xf>
    <xf numFmtId="0" fontId="10" fillId="0" borderId="15" xfId="1" applyBorder="1" applyAlignment="1" applyProtection="1">
      <alignment horizontal="left" vertical="center" wrapText="1"/>
    </xf>
    <xf numFmtId="0" fontId="13" fillId="0" borderId="15" xfId="1" applyFont="1" applyBorder="1" applyAlignment="1" applyProtection="1">
      <alignment horizontal="center" vertical="center" wrapText="1"/>
    </xf>
    <xf numFmtId="0" fontId="10" fillId="0" borderId="15" xfId="1" applyFill="1" applyBorder="1" applyAlignment="1" applyProtection="1">
      <alignment horizontal="left" vertical="center" wrapText="1"/>
    </xf>
    <xf numFmtId="0" fontId="13" fillId="19" borderId="14" xfId="1" applyFont="1" applyFill="1" applyBorder="1" applyAlignment="1" applyProtection="1">
      <alignment horizontal="center" vertical="center"/>
    </xf>
    <xf numFmtId="0" fontId="10" fillId="18" borderId="15" xfId="1" applyFill="1" applyBorder="1" applyAlignment="1" applyProtection="1">
      <alignment horizontal="left" vertical="center" wrapText="1"/>
    </xf>
    <xf numFmtId="0" fontId="13" fillId="15" borderId="12" xfId="1" applyFont="1" applyFill="1" applyBorder="1" applyAlignment="1" applyProtection="1">
      <alignment horizontal="center" vertical="center"/>
    </xf>
    <xf numFmtId="0" fontId="13" fillId="0" borderId="13" xfId="1" applyFont="1" applyBorder="1" applyAlignment="1" applyProtection="1">
      <alignment horizontal="center" vertical="center" wrapText="1"/>
    </xf>
    <xf numFmtId="0" fontId="10" fillId="0" borderId="35" xfId="1" applyBorder="1" applyAlignment="1" applyProtection="1">
      <alignment horizontal="left" vertical="center" wrapText="1"/>
    </xf>
    <xf numFmtId="164" fontId="10" fillId="0" borderId="36" xfId="1" applyNumberFormat="1" applyBorder="1" applyAlignment="1" applyProtection="1">
      <alignment horizontal="left" vertical="center" wrapText="1"/>
    </xf>
    <xf numFmtId="0" fontId="10" fillId="0" borderId="36" xfId="1" applyBorder="1" applyAlignment="1" applyProtection="1">
      <alignment horizontal="left" vertical="center" wrapText="1"/>
    </xf>
    <xf numFmtId="0" fontId="2" fillId="11" borderId="27" xfId="1" applyFont="1" applyFill="1" applyBorder="1" applyAlignment="1" applyProtection="1">
      <alignment horizontal="center" vertical="center" textRotation="90" wrapText="1"/>
    </xf>
    <xf numFmtId="0" fontId="2" fillId="11" borderId="38" xfId="1" applyFont="1" applyFill="1" applyBorder="1" applyAlignment="1" applyProtection="1">
      <alignment horizontal="center" vertical="center" textRotation="90" wrapText="1"/>
    </xf>
    <xf numFmtId="0" fontId="5" fillId="11" borderId="21" xfId="1" applyFont="1" applyFill="1" applyBorder="1" applyAlignment="1" applyProtection="1">
      <alignment horizontal="center" vertical="center" textRotation="90" wrapText="1"/>
    </xf>
    <xf numFmtId="0" fontId="5" fillId="11" borderId="44" xfId="1" applyFont="1" applyFill="1" applyBorder="1" applyAlignment="1" applyProtection="1">
      <alignment horizontal="center" vertical="center" textRotation="90" wrapText="1"/>
    </xf>
    <xf numFmtId="0" fontId="5" fillId="14" borderId="50" xfId="1" applyFont="1" applyFill="1" applyBorder="1" applyAlignment="1" applyProtection="1">
      <alignment horizontal="center" vertical="center" wrapText="1"/>
    </xf>
    <xf numFmtId="0" fontId="5" fillId="14" borderId="51" xfId="1" applyFont="1" applyFill="1" applyBorder="1" applyAlignment="1" applyProtection="1">
      <alignment horizontal="center" vertical="center" wrapText="1"/>
    </xf>
    <xf numFmtId="0" fontId="5" fillId="14" borderId="40" xfId="1" applyFont="1" applyFill="1" applyBorder="1" applyAlignment="1" applyProtection="1">
      <alignment horizontal="center" vertical="center" wrapText="1"/>
    </xf>
    <xf numFmtId="0" fontId="5" fillId="13" borderId="47" xfId="1" applyFont="1" applyFill="1" applyBorder="1" applyAlignment="1" applyProtection="1">
      <alignment horizontal="center" vertical="center" wrapText="1"/>
    </xf>
    <xf numFmtId="0" fontId="5" fillId="13" borderId="48" xfId="1" applyFont="1" applyFill="1" applyBorder="1" applyAlignment="1" applyProtection="1">
      <alignment horizontal="center" vertical="center" wrapText="1"/>
    </xf>
    <xf numFmtId="0" fontId="10" fillId="0" borderId="37" xfId="1" applyBorder="1" applyAlignment="1" applyProtection="1">
      <alignment horizontal="left" vertical="center" wrapText="1"/>
    </xf>
    <xf numFmtId="0" fontId="2" fillId="16" borderId="35" xfId="1" applyFont="1" applyFill="1" applyBorder="1" applyAlignment="1" applyProtection="1">
      <alignment horizontal="center" vertical="center" wrapText="1"/>
    </xf>
    <xf numFmtId="0" fontId="2" fillId="16" borderId="37" xfId="1" applyFont="1" applyFill="1" applyBorder="1" applyAlignment="1" applyProtection="1">
      <alignment horizontal="center" vertical="center" wrapText="1"/>
    </xf>
    <xf numFmtId="0" fontId="4" fillId="3" borderId="60" xfId="1" applyFont="1" applyFill="1" applyBorder="1" applyAlignment="1" applyProtection="1">
      <alignment horizontal="center" vertical="center" wrapText="1"/>
    </xf>
    <xf numFmtId="0" fontId="4" fillId="3" borderId="23" xfId="1" applyFont="1" applyFill="1" applyBorder="1" applyAlignment="1" applyProtection="1">
      <alignment horizontal="center" vertical="center" wrapText="1"/>
    </xf>
    <xf numFmtId="0" fontId="6" fillId="3" borderId="27" xfId="1" applyFont="1" applyFill="1" applyBorder="1" applyAlignment="1" applyProtection="1">
      <alignment horizontal="center" vertical="center" wrapText="1"/>
    </xf>
    <xf numFmtId="0" fontId="6" fillId="3" borderId="21" xfId="1" applyFont="1" applyFill="1" applyBorder="1" applyAlignment="1" applyProtection="1">
      <alignment horizontal="center" vertical="center" wrapText="1"/>
    </xf>
    <xf numFmtId="0" fontId="6" fillId="3" borderId="52" xfId="1" applyFont="1" applyFill="1" applyBorder="1" applyAlignment="1" applyProtection="1">
      <alignment horizontal="center" vertical="center" wrapText="1"/>
    </xf>
    <xf numFmtId="0" fontId="6" fillId="3" borderId="20" xfId="1" applyFont="1" applyFill="1" applyBorder="1" applyAlignment="1" applyProtection="1">
      <alignment horizontal="center" vertical="center" wrapText="1"/>
    </xf>
    <xf numFmtId="0" fontId="6" fillId="3" borderId="59" xfId="1" applyFont="1" applyFill="1" applyBorder="1" applyAlignment="1" applyProtection="1">
      <alignment horizontal="center" vertical="center" wrapText="1"/>
    </xf>
    <xf numFmtId="0" fontId="4" fillId="3" borderId="38" xfId="1" applyFont="1" applyFill="1" applyBorder="1" applyAlignment="1" applyProtection="1">
      <alignment horizontal="center" vertical="center" wrapText="1"/>
    </xf>
    <xf numFmtId="0" fontId="4" fillId="3" borderId="57" xfId="1" applyFont="1" applyFill="1" applyBorder="1" applyAlignment="1" applyProtection="1">
      <alignment horizontal="center" vertical="center" textRotation="90" wrapText="1"/>
    </xf>
    <xf numFmtId="0" fontId="4" fillId="3" borderId="39" xfId="1" applyFont="1" applyFill="1" applyBorder="1" applyAlignment="1" applyProtection="1">
      <alignment horizontal="center" vertical="center" textRotation="90" wrapText="1"/>
    </xf>
    <xf numFmtId="0" fontId="4" fillId="3" borderId="52" xfId="1" applyFont="1" applyFill="1" applyBorder="1" applyAlignment="1" applyProtection="1">
      <alignment horizontal="center" vertical="center" wrapText="1"/>
    </xf>
    <xf numFmtId="0" fontId="4" fillId="3" borderId="39" xfId="1" applyFont="1" applyFill="1" applyBorder="1" applyAlignment="1" applyProtection="1">
      <alignment horizontal="center" vertical="center" wrapText="1"/>
    </xf>
    <xf numFmtId="0" fontId="2" fillId="3" borderId="20" xfId="1" applyFont="1" applyFill="1" applyBorder="1" applyAlignment="1" applyProtection="1">
      <alignment horizontal="center" vertical="center" wrapText="1"/>
    </xf>
    <xf numFmtId="0" fontId="2" fillId="3" borderId="39" xfId="1" applyFont="1" applyFill="1" applyBorder="1" applyAlignment="1" applyProtection="1">
      <alignment horizontal="center" vertical="center" wrapText="1"/>
    </xf>
    <xf numFmtId="0" fontId="4" fillId="3" borderId="20" xfId="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xf numFmtId="0" fontId="4" fillId="3" borderId="11" xfId="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3" borderId="4" xfId="0" applyNumberFormat="1" applyFont="1" applyFill="1" applyBorder="1" applyAlignment="1" applyProtection="1">
      <alignment horizontal="center" vertical="center" wrapText="1"/>
    </xf>
    <xf numFmtId="0" fontId="2" fillId="7" borderId="2" xfId="0" applyNumberFormat="1" applyFont="1" applyFill="1" applyBorder="1" applyAlignment="1" applyProtection="1">
      <alignment horizontal="center" vertical="center" wrapText="1"/>
    </xf>
    <xf numFmtId="0" fontId="2" fillId="7" borderId="3" xfId="0" applyNumberFormat="1" applyFont="1" applyFill="1" applyBorder="1" applyAlignment="1" applyProtection="1">
      <alignment horizontal="center" vertical="center" wrapText="1"/>
    </xf>
    <xf numFmtId="0" fontId="2" fillId="7" borderId="4" xfId="0" applyNumberFormat="1" applyFont="1" applyFill="1" applyBorder="1" applyAlignment="1" applyProtection="1">
      <alignment horizontal="center" vertical="center" wrapText="1"/>
    </xf>
    <xf numFmtId="0" fontId="2" fillId="7" borderId="6" xfId="0" applyNumberFormat="1" applyFont="1" applyFill="1" applyBorder="1" applyAlignment="1" applyProtection="1">
      <alignment horizontal="center" vertical="center" wrapText="1"/>
    </xf>
    <xf numFmtId="0" fontId="10" fillId="0" borderId="1" xfId="1" applyNumberFormat="1" applyFont="1" applyBorder="1" applyAlignment="1" applyProtection="1">
      <alignment horizontal="center" vertical="center" wrapText="1"/>
    </xf>
    <xf numFmtId="0" fontId="2" fillId="3" borderId="28" xfId="0" applyNumberFormat="1" applyFont="1" applyFill="1" applyBorder="1" applyAlignment="1" applyProtection="1">
      <alignment horizontal="center" vertical="center" textRotation="90" wrapText="1"/>
    </xf>
    <xf numFmtId="0" fontId="2" fillId="3" borderId="29" xfId="0" applyNumberFormat="1" applyFont="1" applyFill="1" applyBorder="1" applyAlignment="1" applyProtection="1">
      <alignment horizontal="center" vertical="center" textRotation="90" wrapText="1"/>
    </xf>
    <xf numFmtId="0" fontId="2" fillId="3" borderId="27" xfId="0" applyNumberFormat="1" applyFont="1" applyFill="1" applyBorder="1" applyAlignment="1" applyProtection="1">
      <alignment horizontal="center" vertical="center" textRotation="90" wrapText="1"/>
    </xf>
    <xf numFmtId="0" fontId="2" fillId="3" borderId="23" xfId="0" applyNumberFormat="1" applyFont="1" applyFill="1" applyBorder="1" applyAlignment="1" applyProtection="1">
      <alignment horizontal="center" vertical="center" textRotation="90" wrapText="1"/>
    </xf>
    <xf numFmtId="15" fontId="2" fillId="3" borderId="20" xfId="0" applyNumberFormat="1" applyFont="1" applyFill="1" applyBorder="1" applyAlignment="1" applyProtection="1">
      <alignment horizontal="center" vertical="center" textRotation="90" wrapText="1"/>
    </xf>
    <xf numFmtId="15" fontId="2" fillId="3" borderId="6" xfId="0" applyNumberFormat="1" applyFont="1" applyFill="1" applyBorder="1" applyAlignment="1" applyProtection="1">
      <alignment horizontal="center" vertical="center" textRotation="90" wrapText="1"/>
    </xf>
    <xf numFmtId="0" fontId="2" fillId="3" borderId="20" xfId="0" applyNumberFormat="1" applyFont="1" applyFill="1" applyBorder="1" applyAlignment="1" applyProtection="1">
      <alignment horizontal="center" vertical="center" wrapText="1"/>
    </xf>
    <xf numFmtId="0" fontId="2" fillId="3" borderId="6" xfId="0" applyNumberFormat="1" applyFont="1" applyFill="1" applyBorder="1" applyAlignment="1" applyProtection="1">
      <alignment horizontal="center" vertical="center" wrapText="1"/>
    </xf>
    <xf numFmtId="0" fontId="2" fillId="3" borderId="20" xfId="0" applyNumberFormat="1" applyFont="1" applyFill="1" applyBorder="1" applyAlignment="1" applyProtection="1">
      <alignment horizontal="center" vertical="center" textRotation="90" wrapText="1"/>
    </xf>
    <xf numFmtId="0" fontId="2" fillId="3" borderId="6" xfId="0" applyNumberFormat="1" applyFont="1" applyFill="1" applyBorder="1" applyAlignment="1" applyProtection="1">
      <alignment horizontal="center" vertical="center" textRotation="90" wrapText="1"/>
    </xf>
    <xf numFmtId="0" fontId="2" fillId="3" borderId="21" xfId="0" applyNumberFormat="1" applyFont="1" applyFill="1" applyBorder="1" applyAlignment="1" applyProtection="1">
      <alignment horizontal="center" vertical="center" wrapText="1"/>
    </xf>
    <xf numFmtId="0" fontId="2" fillId="3" borderId="22" xfId="0"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center" vertical="center" wrapText="1"/>
    </xf>
    <xf numFmtId="0" fontId="2" fillId="7" borderId="23" xfId="0" applyNumberFormat="1" applyFont="1" applyFill="1" applyBorder="1" applyAlignment="1" applyProtection="1">
      <alignment horizontal="center" vertical="center" wrapText="1"/>
    </xf>
    <xf numFmtId="0" fontId="2" fillId="0" borderId="26" xfId="0" applyFont="1" applyBorder="1" applyAlignment="1">
      <alignment horizontal="center"/>
    </xf>
    <xf numFmtId="0" fontId="3" fillId="3" borderId="1" xfId="1" applyNumberFormat="1" applyFont="1" applyFill="1" applyBorder="1" applyAlignment="1">
      <alignment horizontal="center" vertical="center" wrapText="1"/>
    </xf>
    <xf numFmtId="0" fontId="10" fillId="0" borderId="0" xfId="1" applyAlignment="1" applyProtection="1">
      <alignment horizontal="left" vertical="center" wrapText="1"/>
    </xf>
    <xf numFmtId="0" fontId="10" fillId="0" borderId="0" xfId="1" applyAlignment="1" applyProtection="1">
      <alignment horizontal="center" vertical="center" wrapText="1"/>
    </xf>
    <xf numFmtId="0" fontId="2" fillId="0" borderId="0" xfId="1" applyFont="1" applyAlignment="1" applyProtection="1">
      <alignment horizontal="center" vertical="center" wrapText="1"/>
    </xf>
    <xf numFmtId="0" fontId="2" fillId="0" borderId="0" xfId="1" applyFont="1" applyAlignment="1" applyProtection="1">
      <alignment vertical="center" wrapText="1"/>
    </xf>
    <xf numFmtId="0" fontId="10" fillId="0" borderId="0" xfId="1" applyAlignment="1" applyProtection="1">
      <alignment vertical="center" wrapText="1"/>
    </xf>
    <xf numFmtId="0" fontId="9" fillId="3" borderId="2"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3" xfId="1" applyFont="1" applyFill="1" applyBorder="1" applyAlignment="1" applyProtection="1">
      <alignment vertical="center" wrapText="1"/>
    </xf>
    <xf numFmtId="0" fontId="9" fillId="3" borderId="3" xfId="1" applyFont="1" applyFill="1" applyBorder="1" applyAlignment="1" applyProtection="1">
      <alignment horizontal="center" vertical="center" wrapText="1"/>
    </xf>
    <xf numFmtId="0" fontId="9" fillId="3" borderId="4" xfId="1" applyFont="1" applyFill="1" applyBorder="1" applyAlignment="1" applyProtection="1">
      <alignment vertical="center" wrapText="1"/>
    </xf>
    <xf numFmtId="0" fontId="2" fillId="11" borderId="28" xfId="1" applyFont="1" applyFill="1" applyBorder="1" applyAlignment="1" applyProtection="1">
      <alignment horizontal="center" vertical="center" textRotation="90" wrapText="1"/>
    </xf>
    <xf numFmtId="0" fontId="5" fillId="9" borderId="50" xfId="1" applyFont="1" applyFill="1" applyBorder="1" applyAlignment="1" applyProtection="1">
      <alignment horizontal="center" vertical="center" wrapText="1"/>
    </xf>
    <xf numFmtId="0" fontId="5" fillId="9" borderId="51" xfId="1" applyFont="1" applyFill="1" applyBorder="1" applyAlignment="1" applyProtection="1">
      <alignment horizontal="center" vertical="center" wrapText="1"/>
    </xf>
    <xf numFmtId="0" fontId="5" fillId="9" borderId="40" xfId="1" applyFont="1" applyFill="1" applyBorder="1" applyAlignment="1" applyProtection="1">
      <alignment horizontal="center" vertical="center" wrapText="1"/>
    </xf>
    <xf numFmtId="0" fontId="8" fillId="9" borderId="28" xfId="1" applyFont="1" applyFill="1" applyBorder="1" applyAlignment="1" applyProtection="1">
      <alignment horizontal="center" vertical="center" wrapText="1"/>
    </xf>
    <xf numFmtId="0" fontId="2" fillId="11" borderId="10" xfId="1" applyFont="1" applyFill="1" applyBorder="1" applyAlignment="1" applyProtection="1">
      <alignment horizontal="center" vertical="center" textRotation="90" wrapText="1"/>
    </xf>
    <xf numFmtId="0" fontId="4" fillId="9" borderId="16" xfId="1" applyFont="1" applyFill="1" applyBorder="1" applyAlignment="1" applyProtection="1">
      <alignment horizontal="center" vertical="center" wrapText="1"/>
    </xf>
    <xf numFmtId="0" fontId="4" fillId="9" borderId="17" xfId="1" applyFont="1" applyFill="1" applyBorder="1" applyAlignment="1" applyProtection="1">
      <alignment horizontal="center" vertical="center" wrapText="1"/>
    </xf>
    <xf numFmtId="0" fontId="4" fillId="9" borderId="33" xfId="1" applyFont="1" applyFill="1" applyBorder="1" applyAlignment="1" applyProtection="1">
      <alignment horizontal="center" vertical="center" wrapText="1"/>
    </xf>
    <xf numFmtId="0" fontId="4" fillId="9" borderId="34" xfId="1" applyFont="1" applyFill="1" applyBorder="1" applyAlignment="1" applyProtection="1">
      <alignment horizontal="center" vertical="center" wrapText="1"/>
    </xf>
    <xf numFmtId="0" fontId="4" fillId="9" borderId="49" xfId="1" applyFont="1" applyFill="1" applyBorder="1" applyAlignment="1" applyProtection="1">
      <alignment horizontal="center" vertical="center" wrapText="1"/>
    </xf>
    <xf numFmtId="0" fontId="4" fillId="9" borderId="18" xfId="1" applyFont="1" applyFill="1" applyBorder="1" applyAlignment="1" applyProtection="1">
      <alignment horizontal="center" vertical="center" wrapText="1"/>
    </xf>
    <xf numFmtId="0" fontId="8" fillId="9" borderId="10" xfId="1" applyFont="1" applyFill="1" applyBorder="1" applyAlignment="1" applyProtection="1">
      <alignment horizontal="center" vertical="center" wrapText="1"/>
    </xf>
    <xf numFmtId="0" fontId="10" fillId="0" borderId="28" xfId="1" applyBorder="1" applyAlignment="1" applyProtection="1">
      <alignment horizontal="center" vertical="center" wrapText="1"/>
    </xf>
    <xf numFmtId="0" fontId="10" fillId="0" borderId="27" xfId="1" applyBorder="1" applyAlignment="1" applyProtection="1">
      <alignment horizontal="left" vertical="center" wrapText="1"/>
    </xf>
    <xf numFmtId="0" fontId="10" fillId="0" borderId="47" xfId="1" applyBorder="1" applyAlignment="1" applyProtection="1">
      <alignment horizontal="left" vertical="center" wrapText="1"/>
    </xf>
    <xf numFmtId="0" fontId="10" fillId="0" borderId="48" xfId="1" applyBorder="1" applyAlignment="1" applyProtection="1">
      <alignment horizontal="left" vertical="center" wrapText="1"/>
    </xf>
    <xf numFmtId="9" fontId="10" fillId="0" borderId="37" xfId="1" applyNumberFormat="1" applyFont="1" applyBorder="1" applyAlignment="1" applyProtection="1">
      <alignment horizontal="left" vertical="center" wrapText="1"/>
    </xf>
    <xf numFmtId="0" fontId="10" fillId="0" borderId="46" xfId="1" applyBorder="1" applyAlignment="1" applyProtection="1">
      <alignment horizontal="left" vertical="center" wrapText="1"/>
    </xf>
    <xf numFmtId="0" fontId="10" fillId="0" borderId="30" xfId="1" applyBorder="1" applyAlignment="1" applyProtection="1">
      <alignment horizontal="center" vertical="center" wrapText="1"/>
    </xf>
    <xf numFmtId="0" fontId="10" fillId="0" borderId="12" xfId="1" applyBorder="1" applyAlignment="1" applyProtection="1">
      <alignment horizontal="left" vertical="center" wrapText="1"/>
    </xf>
    <xf numFmtId="0" fontId="10" fillId="0" borderId="8" xfId="1" applyBorder="1" applyAlignment="1" applyProtection="1">
      <alignment horizontal="left" vertical="center" wrapText="1"/>
    </xf>
    <xf numFmtId="0" fontId="10" fillId="0" borderId="9" xfId="1" applyBorder="1" applyAlignment="1" applyProtection="1">
      <alignment horizontal="left" vertical="center" wrapText="1"/>
    </xf>
    <xf numFmtId="0" fontId="2" fillId="0" borderId="15" xfId="1" applyFont="1" applyBorder="1" applyAlignment="1" applyProtection="1">
      <alignment horizontal="left" vertical="center" wrapText="1"/>
    </xf>
    <xf numFmtId="0" fontId="10" fillId="0" borderId="31" xfId="1" applyBorder="1" applyAlignment="1" applyProtection="1">
      <alignment horizontal="left" vertical="center" wrapText="1"/>
    </xf>
    <xf numFmtId="0" fontId="10" fillId="0" borderId="45" xfId="1" applyBorder="1" applyAlignment="1" applyProtection="1">
      <alignment horizontal="center" vertical="center" wrapText="1"/>
    </xf>
    <xf numFmtId="0" fontId="10" fillId="0" borderId="15" xfId="1" applyFont="1" applyBorder="1" applyAlignment="1" applyProtection="1">
      <alignment horizontal="left" vertical="center" wrapText="1"/>
    </xf>
    <xf numFmtId="0" fontId="10" fillId="0" borderId="5" xfId="1" applyBorder="1" applyAlignment="1" applyProtection="1">
      <alignment horizontal="left" vertical="center" wrapText="1"/>
    </xf>
    <xf numFmtId="0" fontId="10" fillId="0" borderId="13" xfId="1" applyBorder="1" applyAlignment="1" applyProtection="1">
      <alignment horizontal="left" vertical="center" wrapText="1"/>
    </xf>
    <xf numFmtId="0" fontId="10" fillId="0" borderId="29" xfId="1" applyBorder="1" applyAlignment="1" applyProtection="1">
      <alignment horizontal="center" vertical="center" wrapText="1"/>
    </xf>
    <xf numFmtId="0" fontId="10" fillId="0" borderId="31" xfId="1" applyBorder="1" applyAlignment="1" applyProtection="1">
      <alignment horizontal="center" vertical="center" wrapText="1"/>
    </xf>
    <xf numFmtId="0" fontId="10" fillId="0" borderId="8" xfId="1" applyBorder="1" applyAlignment="1" applyProtection="1">
      <alignment horizontal="left" vertical="center" wrapText="1"/>
    </xf>
    <xf numFmtId="0" fontId="10" fillId="0" borderId="9" xfId="1" applyBorder="1" applyAlignment="1" applyProtection="1">
      <alignment horizontal="left" vertical="center" wrapText="1"/>
    </xf>
    <xf numFmtId="0" fontId="10" fillId="5" borderId="31" xfId="1" applyFill="1" applyBorder="1" applyAlignment="1" applyProtection="1">
      <alignment horizontal="justify" vertical="top" wrapText="1"/>
    </xf>
    <xf numFmtId="0" fontId="10" fillId="5" borderId="31" xfId="1" applyFill="1" applyBorder="1" applyAlignment="1" applyProtection="1">
      <alignment horizontal="left" vertical="center" wrapText="1"/>
    </xf>
    <xf numFmtId="0" fontId="10" fillId="0" borderId="31" xfId="1" applyBorder="1" applyAlignment="1" applyProtection="1">
      <alignment horizontal="left" vertical="center" wrapText="1"/>
    </xf>
    <xf numFmtId="0" fontId="10" fillId="5" borderId="31" xfId="1" applyFill="1" applyBorder="1" applyAlignment="1" applyProtection="1">
      <alignment horizontal="justify" vertical="center" wrapText="1"/>
    </xf>
    <xf numFmtId="0" fontId="10" fillId="0" borderId="15" xfId="1" applyFont="1" applyBorder="1" applyAlignment="1" applyProtection="1">
      <alignment horizontal="left" vertical="center" wrapText="1"/>
    </xf>
    <xf numFmtId="0" fontId="10" fillId="0" borderId="1" xfId="1" applyFill="1" applyBorder="1" applyAlignment="1" applyProtection="1">
      <alignment horizontal="left" vertical="center" wrapText="1"/>
    </xf>
    <xf numFmtId="0" fontId="10" fillId="18" borderId="31" xfId="1" applyFill="1" applyBorder="1" applyAlignment="1" applyProtection="1">
      <alignment horizontal="left" vertical="center" wrapText="1"/>
    </xf>
    <xf numFmtId="0" fontId="10" fillId="0" borderId="31" xfId="1" applyFill="1" applyBorder="1" applyAlignment="1" applyProtection="1">
      <alignment horizontal="left" vertical="center" wrapText="1"/>
    </xf>
    <xf numFmtId="0" fontId="10" fillId="0" borderId="1" xfId="1" applyFill="1" applyBorder="1" applyAlignment="1" applyProtection="1">
      <alignment horizontal="left" vertical="center" wrapText="1"/>
    </xf>
    <xf numFmtId="0" fontId="10" fillId="0" borderId="15" xfId="1" applyFont="1" applyBorder="1" applyAlignment="1" applyProtection="1">
      <alignment horizontal="center" vertical="center" wrapText="1"/>
    </xf>
    <xf numFmtId="0" fontId="10" fillId="0" borderId="19" xfId="1" applyFont="1" applyBorder="1" applyAlignment="1" applyProtection="1">
      <alignment horizontal="center" vertical="center" wrapText="1"/>
    </xf>
    <xf numFmtId="0" fontId="2" fillId="0" borderId="13" xfId="1" applyFont="1" applyBorder="1" applyAlignment="1" applyProtection="1">
      <alignment horizontal="center" vertical="center" wrapText="1"/>
    </xf>
    <xf numFmtId="0" fontId="10" fillId="11" borderId="9" xfId="1" applyFill="1" applyBorder="1" applyAlignment="1" applyProtection="1">
      <alignment horizontal="left" vertical="center" wrapText="1"/>
    </xf>
    <xf numFmtId="0" fontId="10" fillId="0" borderId="5" xfId="1" applyBorder="1" applyAlignment="1" applyProtection="1">
      <alignment horizontal="left" vertical="center" wrapText="1"/>
    </xf>
    <xf numFmtId="0" fontId="10" fillId="11" borderId="9" xfId="1" applyFill="1" applyBorder="1" applyAlignment="1" applyProtection="1">
      <alignment horizontal="left" vertical="center" wrapText="1"/>
    </xf>
    <xf numFmtId="0" fontId="10" fillId="0" borderId="32" xfId="1" applyBorder="1" applyAlignment="1" applyProtection="1">
      <alignment horizontal="center" vertical="center" wrapText="1"/>
    </xf>
    <xf numFmtId="0" fontId="10" fillId="0" borderId="33" xfId="1" applyBorder="1" applyAlignment="1" applyProtection="1">
      <alignment horizontal="left" vertical="center" wrapText="1"/>
    </xf>
    <xf numFmtId="0" fontId="10" fillId="0" borderId="34" xfId="1" applyBorder="1" applyAlignment="1" applyProtection="1">
      <alignment horizontal="left" vertical="center" wrapText="1"/>
    </xf>
    <xf numFmtId="0" fontId="10" fillId="0" borderId="18" xfId="1" applyFont="1" applyBorder="1" applyAlignment="1" applyProtection="1">
      <alignment horizontal="left" vertical="center" wrapText="1"/>
    </xf>
    <xf numFmtId="0" fontId="10" fillId="0" borderId="32" xfId="1" applyBorder="1" applyAlignment="1" applyProtection="1">
      <alignment horizontal="left" vertical="center" wrapText="1"/>
    </xf>
    <xf numFmtId="0" fontId="10" fillId="10" borderId="31" xfId="1" applyFill="1" applyBorder="1" applyAlignment="1" applyProtection="1">
      <alignment horizontal="center" vertical="center" wrapText="1"/>
    </xf>
    <xf numFmtId="0" fontId="10" fillId="10" borderId="8" xfId="1" applyFill="1" applyBorder="1" applyAlignment="1" applyProtection="1">
      <alignment horizontal="left" vertical="center" wrapText="1"/>
    </xf>
    <xf numFmtId="0" fontId="10" fillId="10" borderId="9" xfId="1" applyFill="1" applyBorder="1" applyAlignment="1" applyProtection="1">
      <alignment horizontal="left" vertical="center" wrapText="1"/>
    </xf>
    <xf numFmtId="0" fontId="10" fillId="10" borderId="31" xfId="1" applyFill="1" applyBorder="1" applyAlignment="1" applyProtection="1">
      <alignment horizontal="left" vertical="center" wrapText="1"/>
    </xf>
    <xf numFmtId="0" fontId="10" fillId="10" borderId="0" xfId="1" applyFill="1" applyAlignment="1" applyProtection="1">
      <alignment horizontal="left" vertical="center" wrapText="1"/>
    </xf>
    <xf numFmtId="0" fontId="10" fillId="0" borderId="0" xfId="1" applyFill="1" applyAlignment="1" applyProtection="1">
      <alignment horizontal="left" vertical="center" wrapText="1"/>
    </xf>
    <xf numFmtId="0" fontId="12" fillId="0" borderId="0" xfId="1" applyFont="1" applyAlignment="1" applyProtection="1">
      <alignment horizontal="center" vertical="center" wrapText="1"/>
    </xf>
    <xf numFmtId="0" fontId="10" fillId="0" borderId="0" xfId="1" applyAlignment="1" applyProtection="1">
      <alignment horizontal="center" vertical="center" textRotation="90" wrapText="1"/>
    </xf>
    <xf numFmtId="0" fontId="6" fillId="3" borderId="35" xfId="1" applyFont="1" applyFill="1" applyBorder="1" applyAlignment="1" applyProtection="1">
      <alignment horizontal="center" vertical="center" wrapText="1"/>
    </xf>
    <xf numFmtId="0" fontId="6" fillId="3" borderId="36" xfId="1" applyFont="1" applyFill="1" applyBorder="1" applyAlignment="1" applyProtection="1">
      <alignment horizontal="center" vertical="center" wrapText="1"/>
    </xf>
    <xf numFmtId="0" fontId="6" fillId="3" borderId="37" xfId="1" applyFont="1" applyFill="1" applyBorder="1" applyAlignment="1" applyProtection="1">
      <alignment horizontal="center" vertical="center" wrapText="1"/>
    </xf>
    <xf numFmtId="0" fontId="8" fillId="3" borderId="40" xfId="1" applyFont="1" applyFill="1" applyBorder="1" applyAlignment="1" applyProtection="1">
      <alignment horizontal="center" vertical="center" wrapText="1"/>
    </xf>
    <xf numFmtId="0" fontId="4" fillId="3" borderId="16" xfId="1" applyFont="1" applyFill="1" applyBorder="1" applyAlignment="1" applyProtection="1">
      <alignment horizontal="center" vertical="center" wrapText="1"/>
    </xf>
    <xf numFmtId="0" fontId="4" fillId="3" borderId="17" xfId="1" applyFont="1" applyFill="1" applyBorder="1" applyAlignment="1" applyProtection="1">
      <alignment horizontal="center" vertical="center" wrapText="1"/>
    </xf>
    <xf numFmtId="0" fontId="2" fillId="3" borderId="18" xfId="1" applyFont="1" applyFill="1" applyBorder="1" applyAlignment="1" applyProtection="1">
      <alignment horizontal="center" vertical="center" wrapText="1"/>
    </xf>
    <xf numFmtId="0" fontId="8" fillId="3" borderId="42" xfId="1" applyFont="1" applyFill="1" applyBorder="1" applyAlignment="1" applyProtection="1">
      <alignment horizontal="center" vertical="center" wrapText="1"/>
    </xf>
    <xf numFmtId="0" fontId="4" fillId="3" borderId="44" xfId="1" applyFont="1" applyFill="1" applyBorder="1" applyAlignment="1" applyProtection="1">
      <alignment horizontal="center" vertical="center" wrapText="1"/>
    </xf>
    <xf numFmtId="0" fontId="4" fillId="3" borderId="58" xfId="1" applyFont="1" applyFill="1" applyBorder="1" applyAlignment="1" applyProtection="1">
      <alignment horizontal="center" vertical="center" wrapText="1"/>
    </xf>
    <xf numFmtId="0" fontId="9" fillId="0" borderId="35" xfId="1" applyFont="1" applyBorder="1" applyAlignment="1" applyProtection="1">
      <alignment horizontal="center" vertical="center" wrapText="1"/>
    </xf>
    <xf numFmtId="0" fontId="9" fillId="0" borderId="36" xfId="1" applyFont="1" applyBorder="1" applyAlignment="1" applyProtection="1">
      <alignment horizontal="center" vertical="center" wrapText="1"/>
    </xf>
    <xf numFmtId="0" fontId="9" fillId="0" borderId="37" xfId="1" applyFont="1" applyBorder="1" applyAlignment="1" applyProtection="1">
      <alignment horizontal="center" vertical="center" wrapText="1"/>
    </xf>
    <xf numFmtId="0" fontId="10" fillId="0" borderId="46" xfId="1" applyBorder="1" applyAlignment="1" applyProtection="1">
      <alignment vertical="center" wrapText="1"/>
    </xf>
    <xf numFmtId="0" fontId="9" fillId="0" borderId="61" xfId="1" applyFont="1" applyBorder="1" applyAlignment="1" applyProtection="1">
      <alignment horizontal="center" vertical="center" wrapText="1"/>
    </xf>
    <xf numFmtId="0" fontId="9" fillId="0" borderId="5" xfId="1" applyFont="1" applyBorder="1" applyAlignment="1" applyProtection="1">
      <alignment horizontal="center" vertical="center" wrapText="1"/>
    </xf>
    <xf numFmtId="0" fontId="9" fillId="0" borderId="62" xfId="1" applyFont="1" applyBorder="1" applyAlignment="1" applyProtection="1">
      <alignment horizontal="center" vertical="center" wrapText="1"/>
    </xf>
    <xf numFmtId="0" fontId="10" fillId="0" borderId="45" xfId="1" applyBorder="1" applyAlignment="1" applyProtection="1">
      <alignment vertical="center" wrapText="1"/>
    </xf>
    <xf numFmtId="0" fontId="9" fillId="0" borderId="14" xfId="1" applyFont="1" applyBorder="1" applyAlignment="1" applyProtection="1">
      <alignment horizontal="center" vertical="center" wrapText="1"/>
    </xf>
    <xf numFmtId="0" fontId="9" fillId="0" borderId="1" xfId="1" applyFont="1" applyBorder="1" applyAlignment="1" applyProtection="1">
      <alignment horizontal="center" vertical="center" wrapText="1"/>
    </xf>
    <xf numFmtId="0" fontId="9" fillId="0" borderId="41" xfId="1" applyFont="1" applyBorder="1" applyAlignment="1" applyProtection="1">
      <alignment horizontal="center" vertical="center" wrapText="1"/>
    </xf>
    <xf numFmtId="0" fontId="10" fillId="0" borderId="31" xfId="1" applyBorder="1" applyAlignment="1" applyProtection="1">
      <alignment vertical="center" wrapText="1"/>
    </xf>
    <xf numFmtId="0" fontId="9" fillId="5" borderId="14" xfId="1" applyFont="1" applyFill="1" applyBorder="1" applyAlignment="1" applyProtection="1">
      <alignment horizontal="center" vertical="center" wrapText="1"/>
    </xf>
    <xf numFmtId="0" fontId="9" fillId="5" borderId="1" xfId="1" applyFont="1" applyFill="1" applyBorder="1" applyAlignment="1" applyProtection="1">
      <alignment horizontal="center" vertical="center" wrapText="1"/>
    </xf>
    <xf numFmtId="0" fontId="9" fillId="5" borderId="41" xfId="1" applyFont="1" applyFill="1" applyBorder="1" applyAlignment="1" applyProtection="1">
      <alignment horizontal="center" vertical="center" wrapText="1"/>
    </xf>
    <xf numFmtId="0" fontId="9" fillId="0" borderId="63" xfId="1" applyFont="1" applyBorder="1" applyAlignment="1" applyProtection="1">
      <alignment horizontal="center" vertical="center" wrapText="1"/>
    </xf>
    <xf numFmtId="0" fontId="9" fillId="0" borderId="43" xfId="1" applyFont="1" applyBorder="1" applyAlignment="1" applyProtection="1">
      <alignment horizontal="center" vertical="center" wrapText="1"/>
    </xf>
    <xf numFmtId="0" fontId="9" fillId="0" borderId="12" xfId="1" applyFont="1" applyBorder="1" applyAlignment="1" applyProtection="1">
      <alignment horizontal="center" vertical="center" wrapText="1"/>
    </xf>
    <xf numFmtId="0" fontId="9" fillId="0" borderId="7" xfId="1" applyFont="1" applyBorder="1" applyAlignment="1" applyProtection="1">
      <alignment horizontal="center" vertical="center" wrapText="1"/>
    </xf>
    <xf numFmtId="0" fontId="9" fillId="0" borderId="64" xfId="1" applyFont="1" applyBorder="1" applyAlignment="1" applyProtection="1">
      <alignment horizontal="center" vertical="center" wrapText="1"/>
    </xf>
    <xf numFmtId="0" fontId="10" fillId="0" borderId="31" xfId="1" applyBorder="1" applyAlignment="1" applyProtection="1">
      <alignment horizontal="justify" vertical="center" wrapText="1"/>
    </xf>
    <xf numFmtId="0" fontId="9" fillId="0" borderId="16" xfId="1" applyFont="1" applyBorder="1" applyAlignment="1" applyProtection="1">
      <alignment horizontal="center" vertical="center" wrapText="1"/>
    </xf>
    <xf numFmtId="0" fontId="9" fillId="0" borderId="17" xfId="1" applyFont="1" applyBorder="1" applyAlignment="1" applyProtection="1">
      <alignment horizontal="center" vertical="center" wrapText="1"/>
    </xf>
    <xf numFmtId="0" fontId="9" fillId="0" borderId="18" xfId="1" applyFont="1" applyBorder="1" applyAlignment="1" applyProtection="1">
      <alignment horizontal="center" vertical="center" wrapText="1"/>
    </xf>
    <xf numFmtId="0" fontId="10" fillId="0" borderId="32" xfId="1" applyBorder="1" applyAlignment="1" applyProtection="1">
      <alignment vertical="center" wrapText="1"/>
    </xf>
    <xf numFmtId="0" fontId="3" fillId="0" borderId="0" xfId="1" applyFont="1" applyAlignment="1" applyProtection="1">
      <alignment horizontal="center" vertical="center" wrapText="1"/>
    </xf>
    <xf numFmtId="0" fontId="3" fillId="0" borderId="0" xfId="1" applyFont="1" applyAlignment="1" applyProtection="1">
      <alignment horizontal="center" vertical="center" textRotation="90" wrapText="1"/>
    </xf>
    <xf numFmtId="0" fontId="3" fillId="0" borderId="0" xfId="1" applyFont="1" applyAlignment="1" applyProtection="1">
      <alignment horizontal="left" vertical="center" wrapText="1"/>
    </xf>
    <xf numFmtId="0" fontId="3" fillId="5" borderId="0" xfId="1" applyFont="1" applyFill="1" applyAlignment="1" applyProtection="1">
      <alignment horizontal="left" vertical="center" wrapText="1"/>
    </xf>
    <xf numFmtId="0" fontId="10" fillId="0" borderId="0" xfId="0" applyNumberFormat="1" applyFont="1" applyAlignment="1" applyProtection="1">
      <alignment vertical="center" wrapText="1"/>
    </xf>
    <xf numFmtId="0" fontId="10" fillId="0" borderId="0" xfId="0" applyNumberFormat="1" applyFont="1" applyAlignment="1" applyProtection="1">
      <alignment horizontal="center" vertical="center" wrapText="1"/>
    </xf>
    <xf numFmtId="15" fontId="10" fillId="0" borderId="0" xfId="0" applyNumberFormat="1" applyFont="1" applyAlignment="1" applyProtection="1">
      <alignment horizontal="center" vertical="center" textRotation="90" wrapText="1"/>
    </xf>
    <xf numFmtId="0" fontId="10" fillId="0" borderId="0" xfId="0" applyNumberFormat="1" applyFont="1" applyAlignment="1" applyProtection="1">
      <alignment horizontal="left" vertical="center" wrapText="1"/>
    </xf>
    <xf numFmtId="0" fontId="10" fillId="5" borderId="0" xfId="0" applyNumberFormat="1" applyFont="1" applyFill="1" applyAlignment="1" applyProtection="1">
      <alignment horizontal="left" vertical="center" wrapText="1"/>
    </xf>
    <xf numFmtId="0" fontId="2" fillId="2" borderId="2"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left" vertical="center" wrapText="1"/>
    </xf>
    <xf numFmtId="15" fontId="10" fillId="0" borderId="0" xfId="0" applyNumberFormat="1" applyFont="1" applyAlignment="1" applyProtection="1">
      <alignment horizontal="center" vertical="center" wrapText="1"/>
    </xf>
    <xf numFmtId="0" fontId="2" fillId="7" borderId="3" xfId="0" applyNumberFormat="1" applyFont="1" applyFill="1" applyBorder="1" applyAlignment="1" applyProtection="1">
      <alignment vertical="center" wrapText="1"/>
    </xf>
    <xf numFmtId="0" fontId="2" fillId="7" borderId="4" xfId="0" applyNumberFormat="1" applyFont="1" applyFill="1" applyBorder="1" applyAlignment="1" applyProtection="1">
      <alignment vertical="center" wrapText="1"/>
    </xf>
    <xf numFmtId="0" fontId="2" fillId="3" borderId="47" xfId="0" applyNumberFormat="1" applyFont="1" applyFill="1" applyBorder="1" applyAlignment="1" applyProtection="1">
      <alignment horizontal="center" vertical="center" wrapText="1"/>
    </xf>
    <xf numFmtId="0" fontId="2" fillId="3" borderId="51" xfId="0" applyNumberFormat="1" applyFont="1" applyFill="1" applyBorder="1" applyAlignment="1" applyProtection="1">
      <alignment horizontal="center" vertical="center" wrapText="1"/>
    </xf>
    <xf numFmtId="0" fontId="2" fillId="3" borderId="48" xfId="0" applyNumberFormat="1" applyFont="1" applyFill="1" applyBorder="1" applyAlignment="1" applyProtection="1">
      <alignment horizontal="center" vertical="center" wrapText="1"/>
    </xf>
    <xf numFmtId="0" fontId="2" fillId="12" borderId="20" xfId="0" applyNumberFormat="1" applyFont="1" applyFill="1" applyBorder="1" applyAlignment="1" applyProtection="1">
      <alignment horizontal="center" vertical="center" wrapText="1"/>
    </xf>
    <xf numFmtId="0" fontId="2" fillId="6" borderId="25" xfId="0" applyNumberFormat="1" applyFont="1" applyFill="1" applyBorder="1" applyAlignment="1" applyProtection="1">
      <alignment horizontal="center" vertical="center" wrapText="1"/>
    </xf>
    <xf numFmtId="0" fontId="2" fillId="6" borderId="26" xfId="0" applyNumberFormat="1" applyFont="1" applyFill="1" applyBorder="1" applyAlignment="1" applyProtection="1">
      <alignment horizontal="center" vertical="center" wrapText="1"/>
    </xf>
    <xf numFmtId="0" fontId="2" fillId="6" borderId="24" xfId="0" applyNumberFormat="1" applyFont="1" applyFill="1" applyBorder="1" applyAlignment="1" applyProtection="1">
      <alignment horizontal="center" vertical="center" wrapText="1"/>
    </xf>
    <xf numFmtId="0" fontId="2" fillId="4" borderId="47" xfId="0" applyNumberFormat="1" applyFont="1" applyFill="1" applyBorder="1" applyAlignment="1" applyProtection="1">
      <alignment horizontal="center" vertical="center" wrapText="1"/>
    </xf>
    <xf numFmtId="0" fontId="2" fillId="4" borderId="51" xfId="0" applyNumberFormat="1" applyFont="1" applyFill="1" applyBorder="1" applyAlignment="1" applyProtection="1">
      <alignment horizontal="center" vertical="center" wrapText="1"/>
    </xf>
    <xf numFmtId="0" fontId="2" fillId="4" borderId="40" xfId="0" applyNumberFormat="1" applyFont="1" applyFill="1" applyBorder="1" applyAlignment="1" applyProtection="1">
      <alignment horizontal="center" vertical="center" wrapText="1"/>
    </xf>
    <xf numFmtId="0" fontId="10" fillId="3" borderId="5" xfId="1" applyNumberFormat="1" applyFont="1" applyFill="1" applyBorder="1" applyAlignment="1" applyProtection="1">
      <alignment horizontal="center" vertical="center" wrapText="1"/>
    </xf>
    <xf numFmtId="0" fontId="2" fillId="3" borderId="8" xfId="1" applyNumberFormat="1" applyFont="1" applyFill="1" applyBorder="1" applyAlignment="1" applyProtection="1">
      <alignment horizontal="center" vertical="center" wrapText="1"/>
    </xf>
    <xf numFmtId="0" fontId="2" fillId="3" borderId="9" xfId="1" applyNumberFormat="1" applyFont="1" applyFill="1" applyBorder="1" applyAlignment="1" applyProtection="1">
      <alignment horizontal="center" vertical="center" wrapText="1"/>
    </xf>
    <xf numFmtId="0" fontId="2" fillId="12" borderId="6" xfId="0" applyNumberFormat="1" applyFont="1" applyFill="1" applyBorder="1" applyAlignment="1" applyProtection="1">
      <alignment horizontal="center" vertical="center" wrapText="1"/>
    </xf>
    <xf numFmtId="0" fontId="10" fillId="6" borderId="5" xfId="1" applyNumberFormat="1" applyFont="1" applyFill="1" applyBorder="1" applyAlignment="1" applyProtection="1">
      <alignment horizontal="center" vertical="center" wrapText="1"/>
    </xf>
    <xf numFmtId="0" fontId="10" fillId="8" borderId="5"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10" fillId="3" borderId="6" xfId="1" applyNumberFormat="1" applyFont="1" applyFill="1" applyBorder="1" applyAlignment="1" applyProtection="1">
      <alignment horizontal="center" vertical="center" wrapText="1"/>
    </xf>
    <xf numFmtId="0" fontId="2" fillId="3" borderId="5" xfId="1" applyNumberFormat="1" applyFont="1" applyFill="1" applyBorder="1" applyAlignment="1" applyProtection="1">
      <alignment horizontal="center" vertical="center" wrapText="1"/>
    </xf>
    <xf numFmtId="0" fontId="10" fillId="6" borderId="6" xfId="1" applyNumberFormat="1" applyFont="1" applyFill="1" applyBorder="1" applyAlignment="1" applyProtection="1">
      <alignment horizontal="center" vertical="center" wrapText="1"/>
    </xf>
    <xf numFmtId="0" fontId="10" fillId="8" borderId="6" xfId="0" applyNumberFormat="1" applyFont="1" applyFill="1" applyBorder="1" applyAlignment="1" applyProtection="1">
      <alignment horizontal="center" vertical="center" wrapText="1"/>
    </xf>
    <xf numFmtId="0" fontId="2" fillId="10" borderId="22" xfId="0" applyNumberFormat="1"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0" fontId="10" fillId="0" borderId="1" xfId="1" applyBorder="1" applyAlignment="1" applyProtection="1">
      <alignment horizontal="center" vertical="center" wrapText="1"/>
    </xf>
    <xf numFmtId="0" fontId="10" fillId="0" borderId="53" xfId="0" applyFont="1" applyBorder="1" applyAlignment="1" applyProtection="1">
      <alignment vertical="center" wrapText="1"/>
    </xf>
    <xf numFmtId="0" fontId="10" fillId="0" borderId="54" xfId="0" applyFont="1" applyBorder="1" applyAlignment="1" applyProtection="1">
      <alignment vertical="center" wrapText="1"/>
    </xf>
    <xf numFmtId="0" fontId="10" fillId="0" borderId="55" xfId="0" applyFont="1" applyBorder="1" applyAlignment="1" applyProtection="1">
      <alignment vertical="center" wrapText="1"/>
    </xf>
    <xf numFmtId="0" fontId="10" fillId="0" borderId="0" xfId="0" applyFont="1" applyAlignment="1" applyProtection="1">
      <alignment vertical="center" wrapText="1"/>
    </xf>
    <xf numFmtId="0" fontId="10" fillId="0" borderId="56" xfId="0" applyFont="1" applyBorder="1" applyAlignment="1" applyProtection="1">
      <alignment vertical="center" wrapText="1"/>
    </xf>
    <xf numFmtId="0" fontId="10" fillId="0" borderId="53" xfId="0" applyNumberFormat="1" applyFont="1" applyBorder="1" applyAlignment="1" applyProtection="1">
      <alignment vertical="center" wrapText="1"/>
    </xf>
    <xf numFmtId="0" fontId="10" fillId="0" borderId="0" xfId="0" applyNumberFormat="1" applyFont="1" applyBorder="1" applyAlignment="1" applyProtection="1">
      <alignment vertical="center" wrapText="1"/>
    </xf>
    <xf numFmtId="0" fontId="10" fillId="0" borderId="54" xfId="0" applyNumberFormat="1" applyFont="1" applyBorder="1" applyAlignment="1" applyProtection="1">
      <alignment vertical="center" wrapText="1"/>
    </xf>
    <xf numFmtId="0" fontId="10" fillId="0" borderId="53" xfId="0" applyNumberFormat="1" applyFont="1" applyFill="1" applyBorder="1" applyAlignment="1" applyProtection="1">
      <alignment vertical="center" wrapText="1"/>
    </xf>
    <xf numFmtId="0" fontId="10" fillId="0" borderId="54" xfId="0" applyNumberFormat="1" applyFont="1" applyFill="1" applyBorder="1" applyAlignment="1" applyProtection="1">
      <alignment vertical="center" wrapText="1"/>
    </xf>
    <xf numFmtId="0" fontId="10" fillId="0" borderId="1" xfId="0" applyFont="1" applyBorder="1" applyAlignment="1" applyProtection="1">
      <alignment horizontal="justify" vertical="center" wrapText="1"/>
    </xf>
    <xf numFmtId="0" fontId="10" fillId="10" borderId="1" xfId="0" applyFont="1" applyFill="1" applyBorder="1" applyAlignment="1" applyProtection="1">
      <alignment horizontal="center" vertical="center" wrapText="1"/>
    </xf>
    <xf numFmtId="0" fontId="10" fillId="0" borderId="1" xfId="1" applyBorder="1" applyAlignment="1" applyProtection="1">
      <alignment horizontal="center" vertical="center" wrapText="1"/>
    </xf>
    <xf numFmtId="0" fontId="10" fillId="0" borderId="3" xfId="0" applyNumberFormat="1" applyFont="1" applyBorder="1" applyAlignment="1" applyProtection="1">
      <alignment vertical="center" wrapText="1"/>
    </xf>
    <xf numFmtId="0" fontId="10" fillId="0" borderId="3" xfId="0" applyNumberFormat="1" applyFont="1" applyFill="1" applyBorder="1" applyAlignment="1" applyProtection="1">
      <alignment vertical="center" wrapText="1"/>
    </xf>
    <xf numFmtId="0" fontId="10" fillId="0" borderId="1" xfId="0" applyFont="1" applyBorder="1" applyAlignment="1" applyProtection="1">
      <alignment vertical="center" wrapText="1"/>
    </xf>
    <xf numFmtId="0" fontId="10" fillId="0" borderId="0" xfId="0" applyNumberFormat="1" applyFont="1" applyFill="1" applyAlignment="1" applyProtection="1">
      <alignment vertical="center" wrapText="1"/>
    </xf>
    <xf numFmtId="0" fontId="10" fillId="0" borderId="1" xfId="1" applyBorder="1" applyAlignment="1" applyProtection="1">
      <alignment vertical="center" wrapText="1"/>
    </xf>
    <xf numFmtId="0" fontId="10" fillId="10" borderId="5" xfId="0" applyFont="1" applyFill="1" applyBorder="1" applyAlignment="1" applyProtection="1">
      <alignment horizontal="center" vertical="center" wrapText="1"/>
    </xf>
    <xf numFmtId="0" fontId="10" fillId="10" borderId="7" xfId="0" applyFont="1" applyFill="1" applyBorder="1" applyAlignment="1" applyProtection="1">
      <alignment horizontal="center" vertical="center" wrapText="1"/>
    </xf>
    <xf numFmtId="0" fontId="10" fillId="0" borderId="6" xfId="0" applyFont="1" applyBorder="1" applyAlignment="1" applyProtection="1">
      <alignment horizontal="left" vertical="center" wrapText="1"/>
    </xf>
    <xf numFmtId="0" fontId="10" fillId="0" borderId="6"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0" fillId="0" borderId="5" xfId="0" applyFont="1" applyBorder="1" applyAlignment="1" applyProtection="1">
      <alignment horizontal="left" vertical="center" wrapText="1"/>
    </xf>
    <xf numFmtId="0" fontId="10" fillId="0" borderId="5"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28" xfId="1" applyFill="1" applyBorder="1" applyAlignment="1" applyProtection="1">
      <alignment horizontal="center" vertical="center" wrapText="1"/>
    </xf>
    <xf numFmtId="0" fontId="10" fillId="0" borderId="1" xfId="0" applyFont="1" applyFill="1" applyBorder="1" applyAlignment="1" applyProtection="1">
      <alignment horizontal="justify" vertical="top" wrapText="1"/>
    </xf>
    <xf numFmtId="0" fontId="10" fillId="0" borderId="10" xfId="1" applyFill="1" applyBorder="1" applyAlignment="1" applyProtection="1">
      <alignment horizontal="center" vertical="center" wrapText="1"/>
    </xf>
    <xf numFmtId="0" fontId="10" fillId="0" borderId="29" xfId="1" applyFill="1" applyBorder="1" applyAlignment="1" applyProtection="1">
      <alignment horizontal="center" vertical="center" wrapText="1"/>
    </xf>
    <xf numFmtId="0" fontId="10" fillId="10" borderId="1" xfId="0" applyNumberFormat="1" applyFont="1" applyFill="1" applyBorder="1" applyAlignment="1" applyProtection="1">
      <alignment horizontal="center" vertical="center" wrapText="1"/>
    </xf>
  </cellXfs>
  <cellStyles count="5">
    <cellStyle name="Normal" xfId="0" builtinId="0"/>
    <cellStyle name="Normal 2" xfId="1" xr:uid="{43B1E51F-C8BB-4B7D-915E-382DA288D2EE}"/>
    <cellStyle name="Normal 2 2" xfId="3" xr:uid="{F84B9D79-EE5B-41C9-8EA5-228C1EC9F838}"/>
    <cellStyle name="Normal 3" xfId="2" xr:uid="{AC6555B5-E8F6-4423-85D7-4C83E1605158}"/>
    <cellStyle name="Normal 4" xfId="4" xr:uid="{373D5DB1-7230-4326-8E4A-F74B84914F6B}"/>
  </cellStyles>
  <dxfs count="0"/>
  <tableStyles count="0" defaultTableStyle="TableStyleMedium9"/>
  <colors>
    <mruColors>
      <color rgb="FF75ED33"/>
      <color rgb="FFFF7C80"/>
      <color rgb="FF00FFFF"/>
      <color rgb="FFFFFF66"/>
      <color rgb="FFFFFFCC"/>
      <color rgb="FFCCFF99"/>
      <color rgb="FFCCCC00"/>
      <color rgb="FF00CC99"/>
      <color rgb="FF0099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628650</xdr:colOff>
      <xdr:row>9</xdr:row>
      <xdr:rowOff>105116</xdr:rowOff>
    </xdr:from>
    <xdr:to>
      <xdr:col>7</xdr:col>
      <xdr:colOff>19050</xdr:colOff>
      <xdr:row>13</xdr:row>
      <xdr:rowOff>190500</xdr:rowOff>
    </xdr:to>
    <xdr:pic>
      <xdr:nvPicPr>
        <xdr:cNvPr id="2" name="Imagen 1">
          <a:extLst>
            <a:ext uri="{FF2B5EF4-FFF2-40B4-BE49-F238E27FC236}">
              <a16:creationId xmlns:a16="http://schemas.microsoft.com/office/drawing/2014/main" id="{9DE41853-15FB-40DD-B8C6-BAB884E31E4F}"/>
            </a:ext>
          </a:extLst>
        </xdr:cNvPr>
        <xdr:cNvPicPr>
          <a:picLocks noChangeAspect="1"/>
        </xdr:cNvPicPr>
      </xdr:nvPicPr>
      <xdr:blipFill rotWithShape="1">
        <a:blip xmlns:r="http://schemas.openxmlformats.org/officeDocument/2006/relationships" r:embed="rId1"/>
        <a:srcRect l="32215" t="48573" r="31030" b="24600"/>
        <a:stretch/>
      </xdr:blipFill>
      <xdr:spPr>
        <a:xfrm>
          <a:off x="6143625" y="2086316"/>
          <a:ext cx="3829050" cy="1571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esktop/Seguimiento_Riesgos_Nov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AU/Documents/Doc_Trabajo/SDM/2019/Riesgos_2019/Seguimiento_Riesgos_Consolidado%2013.12.2019%20-%20cop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LAU/Documents/Doc_Trabajo/SDM/2020/Seguimiento_Riesgos_2020/Versiones_Matriz/Seguimiento_Riesgos_Consolidado%2013.1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LAU/Documents/Doc_Trabajo/SDM/2021/ASeguimiento_Riesgos_2021/Papeles_Trabajo/10.11.2020_Matrices_Auditores/Sgto_Riesgos_CPiner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LAU/Documents/Doc_Trabajo/SDM/2021/ASeguimiento_Riesgos_2021/Papeles_Trabajo/10.11.2020_Matrices_Auditores/Sto_Riesgos_CPMoral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LAU/Documents/Doc_Trabajo/SDM/2021/ASeguimiento_Riesgos_2021/Papeles_Trabajo/10.11.2020_Matrices_Auditores/Sto_Riesgos_Yazm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arto_Auditores_2021"/>
      <sheetName val="Análisis_Previo"/>
      <sheetName val="Riesgos_Corrupción"/>
      <sheetName val="1"/>
      <sheetName val="2"/>
      <sheetName val="ReporteLucha_1"/>
      <sheetName val="ReporteLucha_2"/>
    </sheetNames>
    <sheetDataSet>
      <sheetData sheetId="0" refreshError="1"/>
      <sheetData sheetId="1"/>
      <sheetData sheetId="2" refreshError="1"/>
      <sheetData sheetId="3" refreshError="1"/>
      <sheetData sheetId="4">
        <row r="2">
          <cell r="F2" t="str">
            <v>El control se ejecuta de manera consistente por parte del responsable</v>
          </cell>
        </row>
        <row r="3">
          <cell r="F3" t="str">
            <v>El control se ejecuta algunas veces por parte del responsable.</v>
          </cell>
        </row>
        <row r="4">
          <cell r="F4" t="str">
            <v>El control no se ejecuta por parte del responsable</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_Previo"/>
      <sheetName val="Riesgos_Corrupción"/>
      <sheetName val="Controles"/>
      <sheetName val="Lista_Desplegable"/>
      <sheetName val="Matriz_Completa_LUCHA"/>
    </sheetNames>
    <sheetDataSet>
      <sheetData sheetId="0"/>
      <sheetData sheetId="1"/>
      <sheetData sheetId="2"/>
      <sheetData sheetId="3">
        <row r="2">
          <cell r="A2" t="str">
            <v>Asignado</v>
          </cell>
          <cell r="E2" t="str">
            <v>El control se ejecuta de manera consistente por parte del responsable</v>
          </cell>
        </row>
        <row r="3">
          <cell r="A3" t="str">
            <v>No Asignado</v>
          </cell>
          <cell r="E3" t="str">
            <v>El control se ejecuta algunas veces por parte del responsable.</v>
          </cell>
        </row>
        <row r="4">
          <cell r="E4" t="str">
            <v>El control no se ejecuta por parte del responsable</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arto_Auditoras_2020"/>
      <sheetName val="Riesgos_Corrupción"/>
      <sheetName val="Evaluación_Controles_2020"/>
      <sheetName val="Lista_Desplegable"/>
      <sheetName val="Reporte_Lucha_13.11.20"/>
      <sheetName val="Reporte_Lucha_Controles"/>
    </sheetNames>
    <sheetDataSet>
      <sheetData sheetId="0"/>
      <sheetData sheetId="1"/>
      <sheetData sheetId="2"/>
      <sheetData sheetId="3">
        <row r="2">
          <cell r="A2" t="str">
            <v>Asignado</v>
          </cell>
          <cell r="E2" t="str">
            <v>El control se ejecuta de manera consistente por parte del responsable</v>
          </cell>
        </row>
        <row r="3">
          <cell r="A3" t="str">
            <v>No Asignado</v>
          </cell>
          <cell r="E3" t="str">
            <v>El control se ejecuta algunas veces por parte del responsable.</v>
          </cell>
        </row>
        <row r="4">
          <cell r="E4" t="str">
            <v>El control no se ejecuta por parte del responsable</v>
          </cell>
        </row>
        <row r="16">
          <cell r="A16" t="str">
            <v>SI</v>
          </cell>
        </row>
        <row r="17">
          <cell r="A17" t="str">
            <v>NO</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arto_Auditores_2021"/>
      <sheetName val="Análisis_Previo"/>
      <sheetName val="Riesgos_Corrupción"/>
      <sheetName val="Controles"/>
      <sheetName val="Lista_Desplegable"/>
      <sheetName val="ReporteLucha_1"/>
      <sheetName val="ReporteLucha_2"/>
    </sheetNames>
    <sheetDataSet>
      <sheetData sheetId="0"/>
      <sheetData sheetId="1"/>
      <sheetData sheetId="2"/>
      <sheetData sheetId="3">
        <row r="31">
          <cell r="X31" t="str">
            <v>Detectar</v>
          </cell>
          <cell r="AB31" t="str">
            <v>Completa</v>
          </cell>
          <cell r="AI31" t="str">
            <v>El control se ejecuta de manera consistente por parte del responsable</v>
          </cell>
        </row>
        <row r="32">
          <cell r="X32" t="str">
            <v>Detectar</v>
          </cell>
          <cell r="AB32" t="str">
            <v>Incompleta</v>
          </cell>
          <cell r="AI32" t="str">
            <v>El control se ejecuta de manera consistente por parte del responsable</v>
          </cell>
        </row>
        <row r="40">
          <cell r="X40" t="str">
            <v>Prevenir</v>
          </cell>
          <cell r="AB40" t="str">
            <v>Incompleta</v>
          </cell>
          <cell r="AI40" t="str">
            <v>El control se ejecuta de manera consistente por parte del responsable</v>
          </cell>
        </row>
        <row r="41">
          <cell r="X41" t="str">
            <v>Prevenir</v>
          </cell>
          <cell r="AB41" t="str">
            <v>Incompleta</v>
          </cell>
          <cell r="AI41" t="str">
            <v>El control se ejecuta de manera consistente por parte del responsable</v>
          </cell>
        </row>
        <row r="77">
          <cell r="X77" t="str">
            <v>Prevenir</v>
          </cell>
          <cell r="AB77" t="str">
            <v>Completa</v>
          </cell>
          <cell r="AI77" t="str">
            <v>El control se ejecuta de manera consistente por parte del responsable</v>
          </cell>
        </row>
        <row r="78">
          <cell r="X78" t="str">
            <v>Prevenir</v>
          </cell>
          <cell r="AB78" t="str">
            <v>Completa</v>
          </cell>
          <cell r="AI78" t="str">
            <v>El control se ejecuta de manera consistente por parte del responsable</v>
          </cell>
        </row>
        <row r="79">
          <cell r="X79" t="str">
            <v>Prevenir</v>
          </cell>
          <cell r="AB79" t="str">
            <v>Completa</v>
          </cell>
          <cell r="AI79" t="str">
            <v>El control se ejecuta de manera consistente por parte del responsable</v>
          </cell>
        </row>
        <row r="80">
          <cell r="X80" t="str">
            <v>Prevenir</v>
          </cell>
          <cell r="AB80" t="str">
            <v>Completa</v>
          </cell>
          <cell r="AI80" t="str">
            <v>El control se ejecuta de manera consistente por parte del responsable</v>
          </cell>
        </row>
        <row r="100">
          <cell r="X100" t="str">
            <v>Prevenir</v>
          </cell>
          <cell r="AB100" t="str">
            <v>No Existe</v>
          </cell>
          <cell r="AI100" t="str">
            <v>El control no se ejecuta por parte del responsable</v>
          </cell>
        </row>
      </sheetData>
      <sheetData sheetId="4">
        <row r="2">
          <cell r="F2" t="str">
            <v>El control se ejecuta de manera consistente por parte del responsable</v>
          </cell>
          <cell r="G2" t="str">
            <v>FUERTE</v>
          </cell>
        </row>
        <row r="3">
          <cell r="B3" t="str">
            <v>SI</v>
          </cell>
          <cell r="C3">
            <v>10</v>
          </cell>
          <cell r="F3" t="str">
            <v>El control se ejecuta algunas veces por parte del responsable.</v>
          </cell>
          <cell r="G3" t="str">
            <v>MODERADO</v>
          </cell>
        </row>
        <row r="5">
          <cell r="B5" t="str">
            <v>Asignado</v>
          </cell>
          <cell r="C5">
            <v>15</v>
          </cell>
        </row>
        <row r="7">
          <cell r="B7" t="str">
            <v xml:space="preserve">Adecuado </v>
          </cell>
          <cell r="C7">
            <v>10</v>
          </cell>
        </row>
        <row r="9">
          <cell r="B9" t="str">
            <v>Oportuna</v>
          </cell>
          <cell r="C9">
            <v>15</v>
          </cell>
        </row>
        <row r="11">
          <cell r="B11" t="str">
            <v>Prevenir</v>
          </cell>
          <cell r="C11">
            <v>15</v>
          </cell>
        </row>
        <row r="12">
          <cell r="B12" t="str">
            <v>Detectar</v>
          </cell>
          <cell r="C12">
            <v>10</v>
          </cell>
        </row>
        <row r="14">
          <cell r="B14" t="str">
            <v xml:space="preserve">Confiable </v>
          </cell>
          <cell r="C14">
            <v>15</v>
          </cell>
        </row>
        <row r="16">
          <cell r="B16" t="str">
            <v>Completa</v>
          </cell>
          <cell r="C16">
            <v>15</v>
          </cell>
        </row>
        <row r="17">
          <cell r="B17" t="str">
            <v>Incompleta</v>
          </cell>
          <cell r="C17">
            <v>10</v>
          </cell>
        </row>
        <row r="19">
          <cell r="B19" t="str">
            <v>SI</v>
          </cell>
          <cell r="C19">
            <v>5</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arto_Auditores_2021"/>
      <sheetName val="Análisis_Previo"/>
      <sheetName val="Riesgos_Corrupción"/>
      <sheetName val="Controles"/>
      <sheetName val="Lista_Desplegable"/>
      <sheetName val="ReporteLucha_1"/>
      <sheetName val="ReporteLucha_2"/>
    </sheetNames>
    <sheetDataSet>
      <sheetData sheetId="0"/>
      <sheetData sheetId="1"/>
      <sheetData sheetId="2"/>
      <sheetData sheetId="3">
        <row r="42">
          <cell r="X42" t="str">
            <v>Prevenir</v>
          </cell>
          <cell r="AB42" t="str">
            <v>Completa</v>
          </cell>
          <cell r="AI42" t="str">
            <v>El control se ejecuta de manera consistente por parte del responsable</v>
          </cell>
        </row>
        <row r="43">
          <cell r="X43" t="str">
            <v>Prevenir</v>
          </cell>
          <cell r="AB43" t="str">
            <v>Completa</v>
          </cell>
          <cell r="AI43" t="str">
            <v>El control se ejecuta de manera consistente por parte del responsable</v>
          </cell>
        </row>
        <row r="44">
          <cell r="X44" t="str">
            <v>Prevenir</v>
          </cell>
          <cell r="AB44" t="str">
            <v>Completa</v>
          </cell>
          <cell r="AI44" t="str">
            <v>El control se ejecuta de manera consistente por parte del responsable</v>
          </cell>
        </row>
        <row r="52">
          <cell r="X52" t="str">
            <v>Prevenir</v>
          </cell>
          <cell r="AB52" t="str">
            <v>Incompleta</v>
          </cell>
          <cell r="AI52" t="str">
            <v>El control se ejecuta algunas veces por parte del responsable.</v>
          </cell>
        </row>
        <row r="53">
          <cell r="X53" t="str">
            <v>No es un control</v>
          </cell>
          <cell r="AB53"/>
          <cell r="AI53"/>
        </row>
        <row r="58">
          <cell r="AI58" t="str">
            <v>El control se ejecuta de manera consistente por parte del responsable</v>
          </cell>
        </row>
        <row r="59">
          <cell r="AI59" t="str">
            <v>El control no se ejecuta por parte del responsable</v>
          </cell>
        </row>
        <row r="60">
          <cell r="AI60" t="str">
            <v>El control se ejecuta de manera consistente por parte del responsable</v>
          </cell>
        </row>
        <row r="61">
          <cell r="AI61" t="str">
            <v>El control se ejecuta de manera consistente por parte del responsable</v>
          </cell>
        </row>
        <row r="62">
          <cell r="AI62" t="str">
            <v>El control se ejecuta de manera consistente por parte del responsable</v>
          </cell>
        </row>
        <row r="63">
          <cell r="AI63" t="str">
            <v>El control se ejecuta de manera consistente por parte del responsable</v>
          </cell>
        </row>
        <row r="96">
          <cell r="AI96" t="str">
            <v>El control se ejecuta de manera consistente por parte del responsable</v>
          </cell>
        </row>
        <row r="97">
          <cell r="AI97" t="str">
            <v>El control se ejecuta de manera consistente por parte del responsable</v>
          </cell>
        </row>
        <row r="98">
          <cell r="AI98" t="str">
            <v>El control se ejecuta de manera consistente por parte del responsable</v>
          </cell>
        </row>
        <row r="105">
          <cell r="X105" t="str">
            <v>Prevenir</v>
          </cell>
          <cell r="AB105" t="str">
            <v>Completa</v>
          </cell>
          <cell r="AI105" t="str">
            <v>El control se ejecuta de manera consistente por parte del responsable</v>
          </cell>
        </row>
        <row r="106">
          <cell r="X106" t="str">
            <v>Prevenir</v>
          </cell>
          <cell r="AB106" t="str">
            <v>Completa</v>
          </cell>
          <cell r="AI106" t="str">
            <v>El control se ejecuta de manera consistente por parte del responsable</v>
          </cell>
        </row>
        <row r="107">
          <cell r="X107" t="str">
            <v>Prevenir</v>
          </cell>
          <cell r="AB107" t="str">
            <v>Completa</v>
          </cell>
          <cell r="AI107" t="str">
            <v>El control se ejecuta de manera consistente por parte del responsable</v>
          </cell>
        </row>
        <row r="108">
          <cell r="X108" t="str">
            <v>Prevenir</v>
          </cell>
          <cell r="AB108" t="str">
            <v>Completa</v>
          </cell>
          <cell r="AI108" t="str">
            <v>El control se ejecuta de manera consistente por parte del responsable</v>
          </cell>
        </row>
        <row r="109">
          <cell r="X109" t="str">
            <v>Prevenir</v>
          </cell>
          <cell r="AB109" t="str">
            <v>Completa</v>
          </cell>
          <cell r="AI109" t="str">
            <v>El control se ejecuta de manera consistente por parte del responsable</v>
          </cell>
        </row>
        <row r="110">
          <cell r="X110" t="str">
            <v>Prevenir</v>
          </cell>
          <cell r="AB110" t="str">
            <v>Incompleta</v>
          </cell>
          <cell r="AI110" t="str">
            <v>El control se ejecuta algunas veces por parte del responsable.</v>
          </cell>
        </row>
        <row r="111">
          <cell r="X111" t="str">
            <v>Prevenir</v>
          </cell>
          <cell r="AB111" t="str">
            <v>Completa</v>
          </cell>
          <cell r="AI111" t="str">
            <v>El control se ejecuta de manera consistente por parte del responsable</v>
          </cell>
        </row>
        <row r="121">
          <cell r="X121" t="str">
            <v>Prevenir</v>
          </cell>
          <cell r="AB121" t="str">
            <v>Completa</v>
          </cell>
          <cell r="AI121" t="str">
            <v>El control se ejecuta de manera consistente por parte del responsable</v>
          </cell>
        </row>
        <row r="122">
          <cell r="X122" t="str">
            <v>Prevenir</v>
          </cell>
          <cell r="AB122" t="str">
            <v>Completa</v>
          </cell>
          <cell r="AI122" t="str">
            <v>El control se ejecuta algunas veces por parte del responsable.</v>
          </cell>
        </row>
        <row r="123">
          <cell r="X123" t="str">
            <v>Prevenir</v>
          </cell>
          <cell r="AB123" t="str">
            <v>Completa</v>
          </cell>
          <cell r="AI123" t="str">
            <v>El control se ejecuta de manera consistente por parte del responsable</v>
          </cell>
        </row>
        <row r="124">
          <cell r="X124" t="str">
            <v>Prevenir</v>
          </cell>
          <cell r="AB124" t="str">
            <v>Completa</v>
          </cell>
          <cell r="AI124" t="str">
            <v>El control se ejecuta de manera consistente por parte del responsable</v>
          </cell>
        </row>
        <row r="125">
          <cell r="X125" t="str">
            <v>Prevenir</v>
          </cell>
          <cell r="AB125" t="str">
            <v>Completa</v>
          </cell>
          <cell r="AI125" t="str">
            <v>El control se ejecuta de manera consistente por parte del responsable</v>
          </cell>
        </row>
        <row r="126">
          <cell r="X126" t="str">
            <v>Prevenir</v>
          </cell>
          <cell r="AB126" t="str">
            <v>Completa</v>
          </cell>
          <cell r="AI126" t="str">
            <v>El control se ejecuta de manera consistente por parte del responsable</v>
          </cell>
        </row>
      </sheetData>
      <sheetData sheetId="4">
        <row r="2">
          <cell r="F2" t="str">
            <v>El control se ejecuta de manera consistente por parte del responsable</v>
          </cell>
          <cell r="G2" t="str">
            <v>FUERTE</v>
          </cell>
        </row>
        <row r="3">
          <cell r="B3" t="str">
            <v>SI</v>
          </cell>
          <cell r="C3">
            <v>10</v>
          </cell>
          <cell r="F3" t="str">
            <v>El control se ejecuta algunas veces por parte del responsable.</v>
          </cell>
          <cell r="G3" t="str">
            <v>MODERADO</v>
          </cell>
        </row>
        <row r="5">
          <cell r="B5" t="str">
            <v>Asignado</v>
          </cell>
          <cell r="C5">
            <v>15</v>
          </cell>
        </row>
        <row r="7">
          <cell r="B7" t="str">
            <v xml:space="preserve">Adecuado </v>
          </cell>
          <cell r="C7">
            <v>10</v>
          </cell>
        </row>
        <row r="9">
          <cell r="B9" t="str">
            <v>Oportuna</v>
          </cell>
          <cell r="C9">
            <v>15</v>
          </cell>
        </row>
        <row r="11">
          <cell r="B11" t="str">
            <v>Prevenir</v>
          </cell>
          <cell r="C11">
            <v>15</v>
          </cell>
        </row>
        <row r="12">
          <cell r="B12" t="str">
            <v>Detectar</v>
          </cell>
          <cell r="C12">
            <v>10</v>
          </cell>
        </row>
        <row r="14">
          <cell r="B14" t="str">
            <v xml:space="preserve">Confiable </v>
          </cell>
          <cell r="C14">
            <v>15</v>
          </cell>
        </row>
        <row r="16">
          <cell r="B16" t="str">
            <v>Completa</v>
          </cell>
          <cell r="C16">
            <v>15</v>
          </cell>
        </row>
        <row r="17">
          <cell r="B17" t="str">
            <v>Incompleta</v>
          </cell>
          <cell r="C17">
            <v>10</v>
          </cell>
        </row>
        <row r="19">
          <cell r="B19" t="str">
            <v>SI</v>
          </cell>
          <cell r="C19">
            <v>5</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arto_Auditores_2021"/>
      <sheetName val="Análisis_Previo"/>
      <sheetName val="Riesgos_Corrupción"/>
      <sheetName val="Controles"/>
      <sheetName val="Lista_Desplegable"/>
      <sheetName val="ReporteLucha_1"/>
      <sheetName val="ReporteLucha_2"/>
      <sheetName val="Hoja3"/>
      <sheetName val="Hoja4"/>
      <sheetName val="Hoja5"/>
      <sheetName val="Análisis_Previo (2)"/>
    </sheetNames>
    <sheetDataSet>
      <sheetData sheetId="0" refreshError="1"/>
      <sheetData sheetId="1" refreshError="1"/>
      <sheetData sheetId="2" refreshError="1"/>
      <sheetData sheetId="3">
        <row r="101">
          <cell r="X101" t="str">
            <v>No es un control</v>
          </cell>
        </row>
        <row r="102">
          <cell r="X102" t="str">
            <v>Prevenir</v>
          </cell>
          <cell r="AB102" t="str">
            <v>Incompleta</v>
          </cell>
          <cell r="AI102" t="str">
            <v>El control se ejecuta de manera consistente por parte del responsable</v>
          </cell>
        </row>
        <row r="103">
          <cell r="X103" t="str">
            <v>Prevenir</v>
          </cell>
          <cell r="AB103" t="str">
            <v>No Existe</v>
          </cell>
          <cell r="AI103" t="str">
            <v>El control no se ejecuta por parte del responsable</v>
          </cell>
        </row>
      </sheetData>
      <sheetData sheetId="4">
        <row r="2">
          <cell r="F2" t="str">
            <v>El control se ejecuta de manera consistente por parte del responsable</v>
          </cell>
          <cell r="G2" t="str">
            <v>FUERTE</v>
          </cell>
        </row>
        <row r="3">
          <cell r="B3" t="str">
            <v>SI</v>
          </cell>
          <cell r="C3">
            <v>10</v>
          </cell>
          <cell r="F3" t="str">
            <v>El control se ejecuta algunas veces por parte del responsable.</v>
          </cell>
          <cell r="G3" t="str">
            <v>MODERADO</v>
          </cell>
        </row>
        <row r="5">
          <cell r="B5" t="str">
            <v>Asignado</v>
          </cell>
          <cell r="C5">
            <v>15</v>
          </cell>
        </row>
        <row r="7">
          <cell r="B7" t="str">
            <v xml:space="preserve">Adecuado </v>
          </cell>
          <cell r="C7">
            <v>10</v>
          </cell>
        </row>
        <row r="9">
          <cell r="B9" t="str">
            <v>Oportuna</v>
          </cell>
          <cell r="C9">
            <v>15</v>
          </cell>
        </row>
        <row r="11">
          <cell r="B11" t="str">
            <v>Prevenir</v>
          </cell>
          <cell r="C11">
            <v>15</v>
          </cell>
        </row>
        <row r="12">
          <cell r="B12" t="str">
            <v>Detectar</v>
          </cell>
          <cell r="C12">
            <v>10</v>
          </cell>
        </row>
        <row r="14">
          <cell r="B14" t="str">
            <v xml:space="preserve">Confiable </v>
          </cell>
          <cell r="C14">
            <v>15</v>
          </cell>
        </row>
        <row r="16">
          <cell r="B16" t="str">
            <v>Completa</v>
          </cell>
          <cell r="C16">
            <v>15</v>
          </cell>
        </row>
        <row r="17">
          <cell r="B17" t="str">
            <v>Incompleta</v>
          </cell>
          <cell r="C17">
            <v>10</v>
          </cell>
        </row>
        <row r="19">
          <cell r="B19" t="str">
            <v>SI</v>
          </cell>
          <cell r="C19">
            <v>5</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0905-A99E-45FD-A52E-708001A3AA61}">
  <dimension ref="A1:AJ146"/>
  <sheetViews>
    <sheetView tabSelected="1" topLeftCell="A4" zoomScale="70" zoomScaleNormal="70" workbookViewId="0">
      <pane xSplit="6" ySplit="3" topLeftCell="G7" activePane="bottomRight" state="frozen"/>
      <selection pane="topRight" activeCell="G4" sqref="G4"/>
      <selection pane="bottomLeft" activeCell="A7" sqref="A7"/>
      <selection pane="bottomRight" activeCell="G7" sqref="G7:G8"/>
    </sheetView>
  </sheetViews>
  <sheetFormatPr baseColWidth="10" defaultColWidth="0" defaultRowHeight="12.75" zeroHeight="1" x14ac:dyDescent="0.2"/>
  <cols>
    <col min="1" max="1" width="6.140625" style="150" customWidth="1"/>
    <col min="2" max="2" width="8.5703125" style="151" customWidth="1"/>
    <col min="3" max="3" width="12.42578125" style="151" customWidth="1"/>
    <col min="4" max="4" width="18.5703125" style="150" customWidth="1"/>
    <col min="5" max="5" width="15.42578125" style="150" customWidth="1"/>
    <col min="6" max="6" width="21.42578125" style="150" customWidth="1"/>
    <col min="7" max="7" width="52.5703125" style="150" customWidth="1"/>
    <col min="8" max="8" width="25.85546875" style="150" customWidth="1"/>
    <col min="9" max="9" width="15.42578125" style="150" customWidth="1"/>
    <col min="10" max="10" width="12.85546875" style="150" customWidth="1"/>
    <col min="11" max="11" width="14.5703125" style="150" customWidth="1"/>
    <col min="12" max="12" width="14.140625" style="150" customWidth="1"/>
    <col min="13" max="13" width="10.140625" style="150" customWidth="1"/>
    <col min="14" max="14" width="12.5703125" style="150" customWidth="1"/>
    <col min="15" max="15" width="5.7109375" style="150" customWidth="1"/>
    <col min="16" max="16" width="19.140625" style="151" customWidth="1"/>
    <col min="17" max="19" width="19.140625" style="150" customWidth="1"/>
    <col min="20" max="20" width="20.5703125" style="150" customWidth="1"/>
    <col min="21" max="21" width="16" style="150" customWidth="1"/>
    <col min="22" max="22" width="28.85546875" style="150" customWidth="1"/>
    <col min="23" max="23" width="23" style="150" customWidth="1"/>
    <col min="24" max="35" width="9.140625" style="150" hidden="1" customWidth="1"/>
    <col min="36" max="36" width="0" style="150" hidden="1" customWidth="1"/>
    <col min="37" max="16384" width="9.140625" style="150" hidden="1"/>
  </cols>
  <sheetData>
    <row r="1" spans="1:36" ht="16.5" hidden="1" customHeight="1" x14ac:dyDescent="0.2">
      <c r="C1" s="152"/>
      <c r="D1" s="153"/>
      <c r="E1" s="153"/>
      <c r="F1" s="153"/>
      <c r="G1" s="154"/>
      <c r="H1" s="154"/>
      <c r="I1" s="154"/>
    </row>
    <row r="2" spans="1:36" ht="13.5" hidden="1" thickBot="1" x14ac:dyDescent="0.25">
      <c r="D2" s="154"/>
      <c r="E2" s="154"/>
      <c r="F2" s="154"/>
      <c r="G2" s="154"/>
      <c r="H2" s="154"/>
      <c r="I2" s="154"/>
    </row>
    <row r="3" spans="1:36" ht="13.5" hidden="1" thickBot="1" x14ac:dyDescent="0.25">
      <c r="D3" s="154"/>
      <c r="E3" s="154"/>
      <c r="F3" s="154"/>
      <c r="G3" s="154"/>
      <c r="H3" s="154"/>
      <c r="I3" s="154"/>
    </row>
    <row r="4" spans="1:36" ht="33" customHeight="1" thickBot="1" x14ac:dyDescent="0.25">
      <c r="B4" s="155" t="s">
        <v>16</v>
      </c>
      <c r="C4" s="156"/>
      <c r="D4" s="156"/>
      <c r="E4" s="156"/>
      <c r="F4" s="156"/>
      <c r="G4" s="156"/>
      <c r="H4" s="156"/>
      <c r="I4" s="156"/>
      <c r="J4" s="156"/>
      <c r="K4" s="157"/>
      <c r="L4" s="157"/>
      <c r="M4" s="157"/>
      <c r="N4" s="157"/>
      <c r="O4" s="157"/>
      <c r="P4" s="158"/>
      <c r="Q4" s="157"/>
      <c r="R4" s="157"/>
      <c r="S4" s="157"/>
      <c r="T4" s="157"/>
      <c r="U4" s="157"/>
      <c r="V4" s="157"/>
      <c r="W4" s="159"/>
    </row>
    <row r="5" spans="1:36" ht="45" customHeight="1" x14ac:dyDescent="0.2">
      <c r="A5" s="160" t="s">
        <v>0</v>
      </c>
      <c r="B5" s="97" t="s">
        <v>17</v>
      </c>
      <c r="C5" s="99" t="s">
        <v>18</v>
      </c>
      <c r="D5" s="101" t="s">
        <v>19</v>
      </c>
      <c r="E5" s="102"/>
      <c r="F5" s="103"/>
      <c r="G5" s="7" t="s">
        <v>20</v>
      </c>
      <c r="H5" s="104" t="s">
        <v>21</v>
      </c>
      <c r="I5" s="105"/>
      <c r="J5" s="8" t="s">
        <v>22</v>
      </c>
      <c r="K5" s="161" t="s">
        <v>23</v>
      </c>
      <c r="L5" s="162"/>
      <c r="M5" s="162"/>
      <c r="N5" s="162"/>
      <c r="O5" s="162"/>
      <c r="P5" s="107" t="s">
        <v>555</v>
      </c>
      <c r="Q5" s="108"/>
      <c r="R5" s="161" t="s">
        <v>24</v>
      </c>
      <c r="S5" s="162"/>
      <c r="T5" s="162"/>
      <c r="U5" s="163"/>
      <c r="V5" s="164" t="s">
        <v>25</v>
      </c>
      <c r="W5" s="164" t="s">
        <v>26</v>
      </c>
      <c r="AC5" s="150" t="s">
        <v>27</v>
      </c>
    </row>
    <row r="6" spans="1:36" ht="75" customHeight="1" thickBot="1" x14ac:dyDescent="0.25">
      <c r="A6" s="165"/>
      <c r="B6" s="98"/>
      <c r="C6" s="100"/>
      <c r="D6" s="9" t="s">
        <v>28</v>
      </c>
      <c r="E6" s="10" t="s">
        <v>29</v>
      </c>
      <c r="F6" s="11" t="s">
        <v>1</v>
      </c>
      <c r="G6" s="12" t="s">
        <v>30</v>
      </c>
      <c r="H6" s="13" t="s">
        <v>31</v>
      </c>
      <c r="I6" s="13" t="s">
        <v>32</v>
      </c>
      <c r="J6" s="14" t="s">
        <v>33</v>
      </c>
      <c r="K6" s="166" t="s">
        <v>34</v>
      </c>
      <c r="L6" s="167" t="s">
        <v>35</v>
      </c>
      <c r="M6" s="166" t="s">
        <v>36</v>
      </c>
      <c r="N6" s="167" t="s">
        <v>37</v>
      </c>
      <c r="O6" s="168" t="s">
        <v>38</v>
      </c>
      <c r="P6" s="19" t="s">
        <v>556</v>
      </c>
      <c r="Q6" s="20" t="s">
        <v>551</v>
      </c>
      <c r="R6" s="169" t="s">
        <v>557</v>
      </c>
      <c r="S6" s="169" t="s">
        <v>39</v>
      </c>
      <c r="T6" s="170" t="s">
        <v>40</v>
      </c>
      <c r="U6" s="171" t="s">
        <v>41</v>
      </c>
      <c r="V6" s="172"/>
      <c r="W6" s="172"/>
      <c r="AC6" s="150" t="s">
        <v>42</v>
      </c>
    </row>
    <row r="7" spans="1:36" ht="76.5" customHeight="1" x14ac:dyDescent="0.2">
      <c r="A7" s="173">
        <v>1</v>
      </c>
      <c r="B7" s="94">
        <v>8</v>
      </c>
      <c r="C7" s="95">
        <v>43671</v>
      </c>
      <c r="D7" s="96" t="s">
        <v>43</v>
      </c>
      <c r="E7" s="96" t="s">
        <v>44</v>
      </c>
      <c r="F7" s="106" t="s">
        <v>13</v>
      </c>
      <c r="G7" s="83" t="s">
        <v>45</v>
      </c>
      <c r="H7" s="85" t="s">
        <v>46</v>
      </c>
      <c r="I7" s="85" t="s">
        <v>47</v>
      </c>
      <c r="J7" s="87" t="s">
        <v>48</v>
      </c>
      <c r="K7" s="174" t="s">
        <v>27</v>
      </c>
      <c r="L7" s="96" t="s">
        <v>586</v>
      </c>
      <c r="M7" s="94" t="s">
        <v>27</v>
      </c>
      <c r="N7" s="96" t="s">
        <v>27</v>
      </c>
      <c r="O7" s="175" t="s">
        <v>27</v>
      </c>
      <c r="P7" s="92">
        <v>1</v>
      </c>
      <c r="Q7" s="93" t="s">
        <v>27</v>
      </c>
      <c r="R7" s="176" t="s">
        <v>42</v>
      </c>
      <c r="S7" s="176" t="s">
        <v>42</v>
      </c>
      <c r="T7" s="96" t="s">
        <v>550</v>
      </c>
      <c r="U7" s="177" t="s">
        <v>550</v>
      </c>
      <c r="V7" s="178" t="s">
        <v>589</v>
      </c>
      <c r="W7" s="178" t="s">
        <v>590</v>
      </c>
      <c r="AJ7" s="150" t="s">
        <v>27</v>
      </c>
    </row>
    <row r="8" spans="1:36" ht="62.25" customHeight="1" x14ac:dyDescent="0.2">
      <c r="A8" s="179"/>
      <c r="B8" s="83"/>
      <c r="C8" s="85"/>
      <c r="D8" s="85"/>
      <c r="E8" s="85"/>
      <c r="F8" s="87"/>
      <c r="G8" s="83"/>
      <c r="H8" s="85"/>
      <c r="I8" s="85"/>
      <c r="J8" s="87"/>
      <c r="K8" s="180"/>
      <c r="L8" s="85"/>
      <c r="M8" s="83"/>
      <c r="N8" s="85"/>
      <c r="O8" s="181"/>
      <c r="P8" s="86"/>
      <c r="Q8" s="88"/>
      <c r="R8" s="182"/>
      <c r="S8" s="182"/>
      <c r="T8" s="85"/>
      <c r="U8" s="183"/>
      <c r="V8" s="184"/>
      <c r="W8" s="184"/>
      <c r="AJ8" s="150" t="s">
        <v>42</v>
      </c>
    </row>
    <row r="9" spans="1:36" ht="76.5" customHeight="1" x14ac:dyDescent="0.2">
      <c r="A9" s="185">
        <v>2</v>
      </c>
      <c r="B9" s="83">
        <v>12</v>
      </c>
      <c r="C9" s="84">
        <v>43671</v>
      </c>
      <c r="D9" s="85" t="s">
        <v>49</v>
      </c>
      <c r="E9" s="85" t="s">
        <v>44</v>
      </c>
      <c r="F9" s="87" t="s">
        <v>13</v>
      </c>
      <c r="G9" s="83" t="s">
        <v>50</v>
      </c>
      <c r="H9" s="85" t="s">
        <v>51</v>
      </c>
      <c r="I9" s="85" t="s">
        <v>52</v>
      </c>
      <c r="J9" s="87" t="s">
        <v>53</v>
      </c>
      <c r="K9" s="85" t="s">
        <v>27</v>
      </c>
      <c r="L9" s="85" t="s">
        <v>586</v>
      </c>
      <c r="M9" s="83" t="s">
        <v>27</v>
      </c>
      <c r="N9" s="85" t="s">
        <v>42</v>
      </c>
      <c r="O9" s="181" t="s">
        <v>42</v>
      </c>
      <c r="P9" s="86">
        <v>1</v>
      </c>
      <c r="Q9" s="88" t="s">
        <v>552</v>
      </c>
      <c r="R9" s="182" t="s">
        <v>42</v>
      </c>
      <c r="S9" s="182" t="s">
        <v>42</v>
      </c>
      <c r="T9" s="85" t="s">
        <v>550</v>
      </c>
      <c r="U9" s="186" t="s">
        <v>550</v>
      </c>
      <c r="V9" s="184" t="s">
        <v>591</v>
      </c>
      <c r="W9" s="184" t="s">
        <v>590</v>
      </c>
      <c r="AJ9" s="150" t="s">
        <v>550</v>
      </c>
    </row>
    <row r="10" spans="1:36" ht="65.25" customHeight="1" x14ac:dyDescent="0.2">
      <c r="A10" s="179"/>
      <c r="B10" s="83"/>
      <c r="C10" s="85"/>
      <c r="D10" s="85"/>
      <c r="E10" s="85"/>
      <c r="F10" s="87"/>
      <c r="G10" s="83"/>
      <c r="H10" s="85"/>
      <c r="I10" s="85"/>
      <c r="J10" s="87"/>
      <c r="K10" s="85"/>
      <c r="L10" s="85"/>
      <c r="M10" s="83"/>
      <c r="N10" s="85"/>
      <c r="O10" s="181"/>
      <c r="P10" s="86"/>
      <c r="Q10" s="88"/>
      <c r="R10" s="182"/>
      <c r="S10" s="182"/>
      <c r="T10" s="85"/>
      <c r="U10" s="183"/>
      <c r="V10" s="184"/>
      <c r="W10" s="184"/>
    </row>
    <row r="11" spans="1:36" ht="37.5" customHeight="1" x14ac:dyDescent="0.2">
      <c r="A11" s="185">
        <v>3</v>
      </c>
      <c r="B11" s="83">
        <v>14</v>
      </c>
      <c r="C11" s="84">
        <v>43252</v>
      </c>
      <c r="D11" s="85" t="s">
        <v>54</v>
      </c>
      <c r="E11" s="85" t="s">
        <v>55</v>
      </c>
      <c r="F11" s="87" t="s">
        <v>10</v>
      </c>
      <c r="G11" s="83" t="s">
        <v>56</v>
      </c>
      <c r="H11" s="85" t="s">
        <v>57</v>
      </c>
      <c r="I11" s="85" t="s">
        <v>57</v>
      </c>
      <c r="J11" s="87" t="s">
        <v>58</v>
      </c>
      <c r="K11" s="85" t="s">
        <v>27</v>
      </c>
      <c r="L11" s="85" t="s">
        <v>587</v>
      </c>
      <c r="M11" s="83" t="s">
        <v>27</v>
      </c>
      <c r="N11" s="85" t="s">
        <v>27</v>
      </c>
      <c r="O11" s="181" t="s">
        <v>27</v>
      </c>
      <c r="P11" s="86">
        <v>1</v>
      </c>
      <c r="Q11" s="88" t="s">
        <v>552</v>
      </c>
      <c r="R11" s="182" t="s">
        <v>42</v>
      </c>
      <c r="S11" s="182" t="s">
        <v>42</v>
      </c>
      <c r="T11" s="85" t="s">
        <v>550</v>
      </c>
      <c r="U11" s="186" t="s">
        <v>550</v>
      </c>
      <c r="V11" s="184" t="s">
        <v>592</v>
      </c>
      <c r="W11" s="184" t="s">
        <v>593</v>
      </c>
    </row>
    <row r="12" spans="1:36" ht="67.5" customHeight="1" x14ac:dyDescent="0.2">
      <c r="A12" s="179"/>
      <c r="B12" s="83"/>
      <c r="C12" s="85"/>
      <c r="D12" s="85"/>
      <c r="E12" s="85"/>
      <c r="F12" s="87"/>
      <c r="G12" s="83"/>
      <c r="H12" s="85"/>
      <c r="I12" s="85"/>
      <c r="J12" s="87"/>
      <c r="K12" s="85"/>
      <c r="L12" s="85"/>
      <c r="M12" s="83"/>
      <c r="N12" s="85"/>
      <c r="O12" s="181"/>
      <c r="P12" s="86"/>
      <c r="Q12" s="88"/>
      <c r="R12" s="182"/>
      <c r="S12" s="182"/>
      <c r="T12" s="85"/>
      <c r="U12" s="183"/>
      <c r="V12" s="184"/>
      <c r="W12" s="184"/>
    </row>
    <row r="13" spans="1:36" ht="59.25" customHeight="1" x14ac:dyDescent="0.2">
      <c r="A13" s="185">
        <v>4</v>
      </c>
      <c r="B13" s="83">
        <v>15</v>
      </c>
      <c r="C13" s="84">
        <v>42461</v>
      </c>
      <c r="D13" s="85" t="s">
        <v>54</v>
      </c>
      <c r="E13" s="85" t="s">
        <v>55</v>
      </c>
      <c r="F13" s="87" t="s">
        <v>10</v>
      </c>
      <c r="G13" s="83" t="s">
        <v>59</v>
      </c>
      <c r="H13" s="85" t="s">
        <v>60</v>
      </c>
      <c r="I13" s="85" t="s">
        <v>60</v>
      </c>
      <c r="J13" s="87" t="s">
        <v>61</v>
      </c>
      <c r="K13" s="85" t="s">
        <v>27</v>
      </c>
      <c r="L13" s="187" t="s">
        <v>587</v>
      </c>
      <c r="M13" s="83" t="s">
        <v>27</v>
      </c>
      <c r="N13" s="85" t="s">
        <v>27</v>
      </c>
      <c r="O13" s="181" t="s">
        <v>27</v>
      </c>
      <c r="P13" s="86">
        <v>2</v>
      </c>
      <c r="Q13" s="88" t="s">
        <v>552</v>
      </c>
      <c r="R13" s="182" t="s">
        <v>42</v>
      </c>
      <c r="S13" s="182" t="s">
        <v>42</v>
      </c>
      <c r="T13" s="85" t="s">
        <v>550</v>
      </c>
      <c r="U13" s="186" t="s">
        <v>550</v>
      </c>
      <c r="V13" s="184" t="s">
        <v>594</v>
      </c>
      <c r="W13" s="184" t="s">
        <v>593</v>
      </c>
    </row>
    <row r="14" spans="1:36" ht="57" customHeight="1" x14ac:dyDescent="0.2">
      <c r="A14" s="179"/>
      <c r="B14" s="83"/>
      <c r="C14" s="85"/>
      <c r="D14" s="85"/>
      <c r="E14" s="85"/>
      <c r="F14" s="87"/>
      <c r="G14" s="83"/>
      <c r="H14" s="85"/>
      <c r="I14" s="85"/>
      <c r="J14" s="87"/>
      <c r="K14" s="85"/>
      <c r="L14" s="188" t="s">
        <v>588</v>
      </c>
      <c r="M14" s="83"/>
      <c r="N14" s="85"/>
      <c r="O14" s="181"/>
      <c r="P14" s="86"/>
      <c r="Q14" s="88"/>
      <c r="R14" s="182"/>
      <c r="S14" s="182"/>
      <c r="T14" s="85"/>
      <c r="U14" s="183"/>
      <c r="V14" s="184"/>
      <c r="W14" s="184"/>
    </row>
    <row r="15" spans="1:36" ht="36.75" customHeight="1" x14ac:dyDescent="0.2">
      <c r="A15" s="185">
        <v>5</v>
      </c>
      <c r="B15" s="83">
        <v>17</v>
      </c>
      <c r="C15" s="84">
        <v>42600</v>
      </c>
      <c r="D15" s="85" t="s">
        <v>49</v>
      </c>
      <c r="E15" s="85" t="s">
        <v>62</v>
      </c>
      <c r="F15" s="87" t="s">
        <v>8</v>
      </c>
      <c r="G15" s="83" t="s">
        <v>63</v>
      </c>
      <c r="H15" s="85" t="s">
        <v>64</v>
      </c>
      <c r="I15" s="85" t="s">
        <v>64</v>
      </c>
      <c r="J15" s="87" t="s">
        <v>65</v>
      </c>
      <c r="K15" s="85" t="s">
        <v>27</v>
      </c>
      <c r="L15" s="85" t="s">
        <v>659</v>
      </c>
      <c r="M15" s="83" t="s">
        <v>42</v>
      </c>
      <c r="N15" s="85" t="s">
        <v>42</v>
      </c>
      <c r="O15" s="181" t="s">
        <v>27</v>
      </c>
      <c r="P15" s="86">
        <v>1</v>
      </c>
      <c r="Q15" s="88" t="s">
        <v>552</v>
      </c>
      <c r="R15" s="182" t="s">
        <v>42</v>
      </c>
      <c r="S15" s="182" t="s">
        <v>42</v>
      </c>
      <c r="T15" s="85" t="s">
        <v>550</v>
      </c>
      <c r="U15" s="87" t="s">
        <v>550</v>
      </c>
      <c r="V15" s="184" t="s">
        <v>662</v>
      </c>
      <c r="W15" s="184" t="s">
        <v>663</v>
      </c>
    </row>
    <row r="16" spans="1:36" ht="40.5" customHeight="1" x14ac:dyDescent="0.2">
      <c r="A16" s="189"/>
      <c r="B16" s="83"/>
      <c r="C16" s="85"/>
      <c r="D16" s="85"/>
      <c r="E16" s="85"/>
      <c r="F16" s="87"/>
      <c r="G16" s="83"/>
      <c r="H16" s="85"/>
      <c r="I16" s="85"/>
      <c r="J16" s="87"/>
      <c r="K16" s="85"/>
      <c r="L16" s="85"/>
      <c r="M16" s="83"/>
      <c r="N16" s="85"/>
      <c r="O16" s="181"/>
      <c r="P16" s="86"/>
      <c r="Q16" s="88"/>
      <c r="R16" s="182"/>
      <c r="S16" s="182"/>
      <c r="T16" s="85"/>
      <c r="U16" s="87"/>
      <c r="V16" s="184"/>
      <c r="W16" s="184"/>
    </row>
    <row r="17" spans="1:23" ht="37.5" customHeight="1" x14ac:dyDescent="0.2">
      <c r="A17" s="179"/>
      <c r="B17" s="83"/>
      <c r="C17" s="85"/>
      <c r="D17" s="85"/>
      <c r="E17" s="85"/>
      <c r="F17" s="87"/>
      <c r="G17" s="83"/>
      <c r="H17" s="85"/>
      <c r="I17" s="85"/>
      <c r="J17" s="87"/>
      <c r="K17" s="85"/>
      <c r="L17" s="85"/>
      <c r="M17" s="83"/>
      <c r="N17" s="85"/>
      <c r="O17" s="181"/>
      <c r="P17" s="86"/>
      <c r="Q17" s="88"/>
      <c r="R17" s="182"/>
      <c r="S17" s="182"/>
      <c r="T17" s="85"/>
      <c r="U17" s="87"/>
      <c r="V17" s="184"/>
      <c r="W17" s="184"/>
    </row>
    <row r="18" spans="1:23" ht="52.5" customHeight="1" x14ac:dyDescent="0.2">
      <c r="A18" s="185">
        <v>6</v>
      </c>
      <c r="B18" s="83">
        <v>18</v>
      </c>
      <c r="C18" s="84">
        <v>42600</v>
      </c>
      <c r="D18" s="85" t="s">
        <v>49</v>
      </c>
      <c r="E18" s="85" t="s">
        <v>62</v>
      </c>
      <c r="F18" s="87" t="s">
        <v>8</v>
      </c>
      <c r="G18" s="83" t="s">
        <v>66</v>
      </c>
      <c r="H18" s="85" t="s">
        <v>67</v>
      </c>
      <c r="I18" s="85" t="s">
        <v>67</v>
      </c>
      <c r="J18" s="87" t="s">
        <v>68</v>
      </c>
      <c r="K18" s="85" t="s">
        <v>27</v>
      </c>
      <c r="L18" s="85" t="s">
        <v>659</v>
      </c>
      <c r="M18" s="83" t="s">
        <v>27</v>
      </c>
      <c r="N18" s="85" t="s">
        <v>27</v>
      </c>
      <c r="O18" s="181" t="s">
        <v>27</v>
      </c>
      <c r="P18" s="86">
        <v>1</v>
      </c>
      <c r="Q18" s="88" t="s">
        <v>552</v>
      </c>
      <c r="R18" s="182" t="s">
        <v>42</v>
      </c>
      <c r="S18" s="182" t="s">
        <v>42</v>
      </c>
      <c r="T18" s="85" t="s">
        <v>550</v>
      </c>
      <c r="U18" s="87" t="s">
        <v>550</v>
      </c>
      <c r="V18" s="184" t="s">
        <v>664</v>
      </c>
      <c r="W18" s="184" t="s">
        <v>663</v>
      </c>
    </row>
    <row r="19" spans="1:23" ht="31.5" customHeight="1" x14ac:dyDescent="0.2">
      <c r="A19" s="179"/>
      <c r="B19" s="83"/>
      <c r="C19" s="85"/>
      <c r="D19" s="85"/>
      <c r="E19" s="85"/>
      <c r="F19" s="87"/>
      <c r="G19" s="83"/>
      <c r="H19" s="85"/>
      <c r="I19" s="85"/>
      <c r="J19" s="87"/>
      <c r="K19" s="85"/>
      <c r="L19" s="85"/>
      <c r="M19" s="83"/>
      <c r="N19" s="85"/>
      <c r="O19" s="181"/>
      <c r="P19" s="86"/>
      <c r="Q19" s="88"/>
      <c r="R19" s="182"/>
      <c r="S19" s="182"/>
      <c r="T19" s="85"/>
      <c r="U19" s="87"/>
      <c r="V19" s="184"/>
      <c r="W19" s="184"/>
    </row>
    <row r="20" spans="1:23" ht="91.5" customHeight="1" x14ac:dyDescent="0.2">
      <c r="A20" s="185">
        <v>7</v>
      </c>
      <c r="B20" s="83">
        <v>19</v>
      </c>
      <c r="C20" s="84">
        <v>42600</v>
      </c>
      <c r="D20" s="85" t="s">
        <v>69</v>
      </c>
      <c r="E20" s="85" t="s">
        <v>62</v>
      </c>
      <c r="F20" s="89" t="s">
        <v>8</v>
      </c>
      <c r="G20" s="83" t="s">
        <v>70</v>
      </c>
      <c r="H20" s="85" t="s">
        <v>71</v>
      </c>
      <c r="I20" s="85" t="s">
        <v>72</v>
      </c>
      <c r="J20" s="87" t="s">
        <v>73</v>
      </c>
      <c r="K20" s="85" t="s">
        <v>27</v>
      </c>
      <c r="L20" s="85" t="s">
        <v>659</v>
      </c>
      <c r="M20" s="83" t="s">
        <v>27</v>
      </c>
      <c r="N20" s="85" t="s">
        <v>27</v>
      </c>
      <c r="O20" s="181" t="s">
        <v>27</v>
      </c>
      <c r="P20" s="86">
        <v>2</v>
      </c>
      <c r="Q20" s="88" t="s">
        <v>552</v>
      </c>
      <c r="R20" s="182" t="s">
        <v>42</v>
      </c>
      <c r="S20" s="182" t="s">
        <v>42</v>
      </c>
      <c r="T20" s="85" t="s">
        <v>550</v>
      </c>
      <c r="U20" s="87" t="s">
        <v>550</v>
      </c>
      <c r="V20" s="184" t="s">
        <v>665</v>
      </c>
      <c r="W20" s="184" t="s">
        <v>666</v>
      </c>
    </row>
    <row r="21" spans="1:23" ht="67.5" customHeight="1" x14ac:dyDescent="0.2">
      <c r="A21" s="179"/>
      <c r="B21" s="83"/>
      <c r="C21" s="85"/>
      <c r="D21" s="85"/>
      <c r="E21" s="85"/>
      <c r="F21" s="87"/>
      <c r="G21" s="83"/>
      <c r="H21" s="85"/>
      <c r="I21" s="85"/>
      <c r="J21" s="87"/>
      <c r="K21" s="85"/>
      <c r="L21" s="85"/>
      <c r="M21" s="83"/>
      <c r="N21" s="85"/>
      <c r="O21" s="181"/>
      <c r="P21" s="86"/>
      <c r="Q21" s="88"/>
      <c r="R21" s="182"/>
      <c r="S21" s="182"/>
      <c r="T21" s="85"/>
      <c r="U21" s="87"/>
      <c r="V21" s="184"/>
      <c r="W21" s="184"/>
    </row>
    <row r="22" spans="1:23" ht="66.75" customHeight="1" x14ac:dyDescent="0.2">
      <c r="A22" s="190">
        <v>8</v>
      </c>
      <c r="B22" s="73">
        <v>22</v>
      </c>
      <c r="C22" s="76">
        <v>43490</v>
      </c>
      <c r="D22" s="74" t="s">
        <v>69</v>
      </c>
      <c r="E22" s="74" t="s">
        <v>74</v>
      </c>
      <c r="F22" s="79" t="s">
        <v>2</v>
      </c>
      <c r="G22" s="73" t="s">
        <v>75</v>
      </c>
      <c r="H22" s="74" t="s">
        <v>76</v>
      </c>
      <c r="I22" s="74" t="s">
        <v>76</v>
      </c>
      <c r="J22" s="75" t="s">
        <v>77</v>
      </c>
      <c r="K22" s="74" t="s">
        <v>27</v>
      </c>
      <c r="L22" s="74" t="s">
        <v>854</v>
      </c>
      <c r="M22" s="73" t="s">
        <v>27</v>
      </c>
      <c r="N22" s="74" t="s">
        <v>27</v>
      </c>
      <c r="O22" s="191" t="s">
        <v>27</v>
      </c>
      <c r="P22" s="77">
        <v>2</v>
      </c>
      <c r="Q22" s="78" t="s">
        <v>552</v>
      </c>
      <c r="R22" s="192" t="s">
        <v>42</v>
      </c>
      <c r="S22" s="192" t="s">
        <v>27</v>
      </c>
      <c r="T22" s="74" t="s">
        <v>42</v>
      </c>
      <c r="U22" s="75" t="s">
        <v>550</v>
      </c>
      <c r="V22" s="193" t="s">
        <v>722</v>
      </c>
      <c r="W22" s="193" t="s">
        <v>723</v>
      </c>
    </row>
    <row r="23" spans="1:23" ht="60" customHeight="1" x14ac:dyDescent="0.2">
      <c r="A23" s="185">
        <v>9</v>
      </c>
      <c r="B23" s="83">
        <v>23</v>
      </c>
      <c r="C23" s="84">
        <v>42597</v>
      </c>
      <c r="D23" s="85" t="s">
        <v>78</v>
      </c>
      <c r="E23" s="85" t="s">
        <v>74</v>
      </c>
      <c r="F23" s="87" t="s">
        <v>2</v>
      </c>
      <c r="G23" s="83" t="s">
        <v>79</v>
      </c>
      <c r="H23" s="85" t="s">
        <v>80</v>
      </c>
      <c r="I23" s="85" t="s">
        <v>81</v>
      </c>
      <c r="J23" s="87" t="s">
        <v>82</v>
      </c>
      <c r="K23" s="85" t="s">
        <v>27</v>
      </c>
      <c r="L23" s="85" t="s">
        <v>855</v>
      </c>
      <c r="M23" s="83" t="s">
        <v>27</v>
      </c>
      <c r="N23" s="85" t="s">
        <v>27</v>
      </c>
      <c r="O23" s="181" t="s">
        <v>27</v>
      </c>
      <c r="P23" s="86">
        <v>2</v>
      </c>
      <c r="Q23" s="88" t="s">
        <v>552</v>
      </c>
      <c r="R23" s="182" t="s">
        <v>42</v>
      </c>
      <c r="S23" s="182" t="s">
        <v>27</v>
      </c>
      <c r="T23" s="85" t="s">
        <v>42</v>
      </c>
      <c r="U23" s="87" t="s">
        <v>550</v>
      </c>
      <c r="V23" s="194" t="s">
        <v>724</v>
      </c>
      <c r="W23" s="194" t="s">
        <v>725</v>
      </c>
    </row>
    <row r="24" spans="1:23" ht="79.5" customHeight="1" x14ac:dyDescent="0.2">
      <c r="A24" s="179"/>
      <c r="B24" s="83"/>
      <c r="C24" s="85"/>
      <c r="D24" s="85"/>
      <c r="E24" s="85"/>
      <c r="F24" s="87"/>
      <c r="G24" s="83"/>
      <c r="H24" s="85"/>
      <c r="I24" s="85"/>
      <c r="J24" s="87"/>
      <c r="K24" s="85"/>
      <c r="L24" s="85"/>
      <c r="M24" s="83"/>
      <c r="N24" s="85"/>
      <c r="O24" s="181"/>
      <c r="P24" s="86"/>
      <c r="Q24" s="88"/>
      <c r="R24" s="182"/>
      <c r="S24" s="182"/>
      <c r="T24" s="85"/>
      <c r="U24" s="87"/>
      <c r="V24" s="184"/>
      <c r="W24" s="184"/>
    </row>
    <row r="25" spans="1:23" ht="72" customHeight="1" x14ac:dyDescent="0.2">
      <c r="A25" s="185">
        <v>10</v>
      </c>
      <c r="B25" s="83">
        <v>25</v>
      </c>
      <c r="C25" s="84">
        <v>42699</v>
      </c>
      <c r="D25" s="85" t="s">
        <v>83</v>
      </c>
      <c r="E25" s="85" t="s">
        <v>84</v>
      </c>
      <c r="F25" s="87" t="s">
        <v>6</v>
      </c>
      <c r="G25" s="83" t="s">
        <v>85</v>
      </c>
      <c r="H25" s="85" t="s">
        <v>86</v>
      </c>
      <c r="I25" s="85" t="s">
        <v>86</v>
      </c>
      <c r="J25" s="87" t="s">
        <v>87</v>
      </c>
      <c r="K25" s="85" t="s">
        <v>27</v>
      </c>
      <c r="L25" s="85" t="s">
        <v>660</v>
      </c>
      <c r="M25" s="83" t="s">
        <v>27</v>
      </c>
      <c r="N25" s="85" t="s">
        <v>27</v>
      </c>
      <c r="O25" s="181" t="s">
        <v>27</v>
      </c>
      <c r="P25" s="86">
        <v>2</v>
      </c>
      <c r="Q25" s="88" t="s">
        <v>552</v>
      </c>
      <c r="R25" s="182" t="s">
        <v>42</v>
      </c>
      <c r="S25" s="182" t="s">
        <v>42</v>
      </c>
      <c r="T25" s="85" t="s">
        <v>550</v>
      </c>
      <c r="U25" s="87" t="s">
        <v>550</v>
      </c>
      <c r="V25" s="184" t="s">
        <v>667</v>
      </c>
      <c r="W25" s="184" t="s">
        <v>560</v>
      </c>
    </row>
    <row r="26" spans="1:23" ht="72" customHeight="1" x14ac:dyDescent="0.2">
      <c r="A26" s="179"/>
      <c r="B26" s="83"/>
      <c r="C26" s="85"/>
      <c r="D26" s="85"/>
      <c r="E26" s="85"/>
      <c r="F26" s="87"/>
      <c r="G26" s="83"/>
      <c r="H26" s="85"/>
      <c r="I26" s="85"/>
      <c r="J26" s="87"/>
      <c r="K26" s="85"/>
      <c r="L26" s="85"/>
      <c r="M26" s="83"/>
      <c r="N26" s="85"/>
      <c r="O26" s="181"/>
      <c r="P26" s="86"/>
      <c r="Q26" s="88"/>
      <c r="R26" s="182"/>
      <c r="S26" s="182"/>
      <c r="T26" s="85"/>
      <c r="U26" s="87"/>
      <c r="V26" s="184"/>
      <c r="W26" s="184"/>
    </row>
    <row r="27" spans="1:23" ht="84.75" customHeight="1" x14ac:dyDescent="0.2">
      <c r="A27" s="185">
        <v>11</v>
      </c>
      <c r="B27" s="83">
        <v>31</v>
      </c>
      <c r="C27" s="84">
        <v>43490</v>
      </c>
      <c r="D27" s="85" t="s">
        <v>69</v>
      </c>
      <c r="E27" s="85" t="s">
        <v>84</v>
      </c>
      <c r="F27" s="89" t="s">
        <v>6</v>
      </c>
      <c r="G27" s="83" t="s">
        <v>88</v>
      </c>
      <c r="H27" s="85" t="s">
        <v>89</v>
      </c>
      <c r="I27" s="85" t="s">
        <v>90</v>
      </c>
      <c r="J27" s="87" t="s">
        <v>91</v>
      </c>
      <c r="K27" s="85" t="s">
        <v>27</v>
      </c>
      <c r="L27" s="85" t="s">
        <v>660</v>
      </c>
      <c r="M27" s="83" t="s">
        <v>27</v>
      </c>
      <c r="N27" s="85" t="s">
        <v>42</v>
      </c>
      <c r="O27" s="181" t="s">
        <v>27</v>
      </c>
      <c r="P27" s="86">
        <v>2</v>
      </c>
      <c r="Q27" s="88" t="s">
        <v>552</v>
      </c>
      <c r="R27" s="182" t="s">
        <v>42</v>
      </c>
      <c r="S27" s="182" t="s">
        <v>27</v>
      </c>
      <c r="T27" s="85" t="s">
        <v>42</v>
      </c>
      <c r="U27" s="87" t="s">
        <v>550</v>
      </c>
      <c r="V27" s="184" t="s">
        <v>668</v>
      </c>
      <c r="W27" s="184" t="s">
        <v>848</v>
      </c>
    </row>
    <row r="28" spans="1:23" ht="93.75" customHeight="1" x14ac:dyDescent="0.2">
      <c r="A28" s="189"/>
      <c r="B28" s="83"/>
      <c r="C28" s="85"/>
      <c r="D28" s="85"/>
      <c r="E28" s="85"/>
      <c r="F28" s="87"/>
      <c r="G28" s="83"/>
      <c r="H28" s="85"/>
      <c r="I28" s="85"/>
      <c r="J28" s="87"/>
      <c r="K28" s="85"/>
      <c r="L28" s="85"/>
      <c r="M28" s="83"/>
      <c r="N28" s="85"/>
      <c r="O28" s="181"/>
      <c r="P28" s="86"/>
      <c r="Q28" s="88"/>
      <c r="R28" s="182"/>
      <c r="S28" s="182"/>
      <c r="T28" s="85"/>
      <c r="U28" s="87"/>
      <c r="V28" s="184"/>
      <c r="W28" s="184"/>
    </row>
    <row r="29" spans="1:23" x14ac:dyDescent="0.2">
      <c r="A29" s="179"/>
      <c r="B29" s="83"/>
      <c r="C29" s="85"/>
      <c r="D29" s="85"/>
      <c r="E29" s="85"/>
      <c r="F29" s="87"/>
      <c r="G29" s="83"/>
      <c r="H29" s="85"/>
      <c r="I29" s="85"/>
      <c r="J29" s="87"/>
      <c r="K29" s="85"/>
      <c r="L29" s="85"/>
      <c r="M29" s="83"/>
      <c r="N29" s="85"/>
      <c r="O29" s="181"/>
      <c r="P29" s="86"/>
      <c r="Q29" s="88"/>
      <c r="R29" s="182"/>
      <c r="S29" s="182"/>
      <c r="T29" s="85"/>
      <c r="U29" s="87"/>
      <c r="V29" s="184"/>
      <c r="W29" s="184"/>
    </row>
    <row r="30" spans="1:23" ht="50.25" customHeight="1" x14ac:dyDescent="0.2">
      <c r="A30" s="190">
        <v>12</v>
      </c>
      <c r="B30" s="73">
        <v>38</v>
      </c>
      <c r="C30" s="76">
        <v>44105</v>
      </c>
      <c r="D30" s="74" t="s">
        <v>83</v>
      </c>
      <c r="E30" s="74" t="s">
        <v>92</v>
      </c>
      <c r="F30" s="75" t="s">
        <v>93</v>
      </c>
      <c r="G30" s="73" t="s">
        <v>94</v>
      </c>
      <c r="H30" s="74" t="s">
        <v>95</v>
      </c>
      <c r="I30" s="74" t="s">
        <v>95</v>
      </c>
      <c r="J30" s="75" t="s">
        <v>96</v>
      </c>
      <c r="K30" s="74" t="s">
        <v>27</v>
      </c>
      <c r="L30" s="74" t="s">
        <v>558</v>
      </c>
      <c r="M30" s="73" t="s">
        <v>27</v>
      </c>
      <c r="N30" s="74" t="s">
        <v>27</v>
      </c>
      <c r="O30" s="191" t="s">
        <v>27</v>
      </c>
      <c r="P30" s="77">
        <v>1</v>
      </c>
      <c r="Q30" s="78" t="s">
        <v>552</v>
      </c>
      <c r="R30" s="192" t="s">
        <v>42</v>
      </c>
      <c r="S30" s="192" t="s">
        <v>27</v>
      </c>
      <c r="T30" s="74" t="s">
        <v>42</v>
      </c>
      <c r="U30" s="75" t="s">
        <v>550</v>
      </c>
      <c r="V30" s="195" t="s">
        <v>559</v>
      </c>
      <c r="W30" s="195" t="s">
        <v>560</v>
      </c>
    </row>
    <row r="31" spans="1:23" ht="45" customHeight="1" x14ac:dyDescent="0.2">
      <c r="A31" s="190">
        <v>13</v>
      </c>
      <c r="B31" s="73">
        <v>39</v>
      </c>
      <c r="C31" s="76">
        <v>44105</v>
      </c>
      <c r="D31" s="74" t="s">
        <v>83</v>
      </c>
      <c r="E31" s="74" t="s">
        <v>92</v>
      </c>
      <c r="F31" s="75" t="s">
        <v>93</v>
      </c>
      <c r="G31" s="73" t="s">
        <v>97</v>
      </c>
      <c r="H31" s="74" t="s">
        <v>98</v>
      </c>
      <c r="I31" s="74" t="s">
        <v>98</v>
      </c>
      <c r="J31" s="75" t="s">
        <v>99</v>
      </c>
      <c r="K31" s="74" t="s">
        <v>27</v>
      </c>
      <c r="L31" s="74" t="s">
        <v>558</v>
      </c>
      <c r="M31" s="73" t="s">
        <v>42</v>
      </c>
      <c r="N31" s="74" t="s">
        <v>42</v>
      </c>
      <c r="O31" s="191" t="s">
        <v>27</v>
      </c>
      <c r="P31" s="77">
        <v>1</v>
      </c>
      <c r="Q31" s="78" t="s">
        <v>552</v>
      </c>
      <c r="R31" s="192" t="s">
        <v>42</v>
      </c>
      <c r="S31" s="192" t="s">
        <v>27</v>
      </c>
      <c r="T31" s="74" t="s">
        <v>42</v>
      </c>
      <c r="U31" s="75" t="s">
        <v>550</v>
      </c>
      <c r="V31" s="195" t="s">
        <v>561</v>
      </c>
      <c r="W31" s="195" t="s">
        <v>560</v>
      </c>
    </row>
    <row r="32" spans="1:23" ht="49.5" customHeight="1" x14ac:dyDescent="0.2">
      <c r="A32" s="190">
        <v>14</v>
      </c>
      <c r="B32" s="73">
        <v>41</v>
      </c>
      <c r="C32" s="76">
        <v>42710</v>
      </c>
      <c r="D32" s="74" t="s">
        <v>69</v>
      </c>
      <c r="E32" s="74" t="s">
        <v>554</v>
      </c>
      <c r="F32" s="79" t="s">
        <v>4</v>
      </c>
      <c r="G32" s="73" t="s">
        <v>100</v>
      </c>
      <c r="H32" s="74" t="s">
        <v>101</v>
      </c>
      <c r="I32" s="74" t="s">
        <v>101</v>
      </c>
      <c r="J32" s="75" t="s">
        <v>102</v>
      </c>
      <c r="K32" s="74" t="s">
        <v>27</v>
      </c>
      <c r="L32" s="74" t="s">
        <v>856</v>
      </c>
      <c r="M32" s="73" t="s">
        <v>27</v>
      </c>
      <c r="N32" s="74" t="s">
        <v>27</v>
      </c>
      <c r="O32" s="191" t="s">
        <v>27</v>
      </c>
      <c r="P32" s="77">
        <v>2</v>
      </c>
      <c r="Q32" s="78" t="s">
        <v>552</v>
      </c>
      <c r="R32" s="192" t="s">
        <v>42</v>
      </c>
      <c r="S32" s="192" t="s">
        <v>27</v>
      </c>
      <c r="T32" s="74" t="s">
        <v>42</v>
      </c>
      <c r="U32" s="75" t="s">
        <v>550</v>
      </c>
      <c r="V32" s="196" t="s">
        <v>726</v>
      </c>
      <c r="W32" s="196" t="s">
        <v>850</v>
      </c>
    </row>
    <row r="33" spans="1:23" ht="74.25" customHeight="1" x14ac:dyDescent="0.2">
      <c r="A33" s="190">
        <v>15</v>
      </c>
      <c r="B33" s="73">
        <v>42</v>
      </c>
      <c r="C33" s="76">
        <v>42710</v>
      </c>
      <c r="D33" s="74" t="s">
        <v>49</v>
      </c>
      <c r="E33" s="74" t="s">
        <v>554</v>
      </c>
      <c r="F33" s="75" t="s">
        <v>4</v>
      </c>
      <c r="G33" s="73" t="s">
        <v>103</v>
      </c>
      <c r="H33" s="74" t="s">
        <v>104</v>
      </c>
      <c r="I33" s="74" t="s">
        <v>105</v>
      </c>
      <c r="J33" s="75" t="s">
        <v>106</v>
      </c>
      <c r="K33" s="74" t="s">
        <v>27</v>
      </c>
      <c r="L33" s="74" t="s">
        <v>856</v>
      </c>
      <c r="M33" s="73" t="s">
        <v>27</v>
      </c>
      <c r="N33" s="74" t="s">
        <v>27</v>
      </c>
      <c r="O33" s="191" t="s">
        <v>27</v>
      </c>
      <c r="P33" s="77">
        <v>1</v>
      </c>
      <c r="Q33" s="78" t="s">
        <v>552</v>
      </c>
      <c r="R33" s="192" t="s">
        <v>42</v>
      </c>
      <c r="S33" s="192" t="s">
        <v>27</v>
      </c>
      <c r="T33" s="74" t="s">
        <v>42</v>
      </c>
      <c r="U33" s="75" t="s">
        <v>550</v>
      </c>
      <c r="V33" s="196" t="s">
        <v>727</v>
      </c>
      <c r="W33" s="196" t="s">
        <v>728</v>
      </c>
    </row>
    <row r="34" spans="1:23" ht="44.25" customHeight="1" x14ac:dyDescent="0.2">
      <c r="A34" s="185">
        <v>16</v>
      </c>
      <c r="B34" s="83">
        <v>44</v>
      </c>
      <c r="C34" s="84">
        <v>42710</v>
      </c>
      <c r="D34" s="85" t="s">
        <v>83</v>
      </c>
      <c r="E34" s="85" t="s">
        <v>554</v>
      </c>
      <c r="F34" s="87" t="s">
        <v>4</v>
      </c>
      <c r="G34" s="83" t="s">
        <v>107</v>
      </c>
      <c r="H34" s="85" t="s">
        <v>108</v>
      </c>
      <c r="I34" s="85" t="s">
        <v>109</v>
      </c>
      <c r="J34" s="87" t="s">
        <v>110</v>
      </c>
      <c r="K34" s="85" t="s">
        <v>27</v>
      </c>
      <c r="L34" s="85" t="s">
        <v>856</v>
      </c>
      <c r="M34" s="83" t="s">
        <v>27</v>
      </c>
      <c r="N34" s="85" t="s">
        <v>27</v>
      </c>
      <c r="O34" s="181" t="s">
        <v>27</v>
      </c>
      <c r="P34" s="86">
        <v>1</v>
      </c>
      <c r="Q34" s="88" t="s">
        <v>552</v>
      </c>
      <c r="R34" s="182" t="s">
        <v>42</v>
      </c>
      <c r="S34" s="182" t="s">
        <v>27</v>
      </c>
      <c r="T34" s="85" t="s">
        <v>42</v>
      </c>
      <c r="U34" s="87" t="s">
        <v>550</v>
      </c>
      <c r="V34" s="184" t="s">
        <v>729</v>
      </c>
      <c r="W34" s="184" t="s">
        <v>730</v>
      </c>
    </row>
    <row r="35" spans="1:23" ht="34.5" customHeight="1" x14ac:dyDescent="0.2">
      <c r="A35" s="189"/>
      <c r="B35" s="83"/>
      <c r="C35" s="85"/>
      <c r="D35" s="85"/>
      <c r="E35" s="85"/>
      <c r="F35" s="87"/>
      <c r="G35" s="83"/>
      <c r="H35" s="85"/>
      <c r="I35" s="85"/>
      <c r="J35" s="87"/>
      <c r="K35" s="85"/>
      <c r="L35" s="85"/>
      <c r="M35" s="83"/>
      <c r="N35" s="85"/>
      <c r="O35" s="181"/>
      <c r="P35" s="86"/>
      <c r="Q35" s="88"/>
      <c r="R35" s="182"/>
      <c r="S35" s="182"/>
      <c r="T35" s="85"/>
      <c r="U35" s="87"/>
      <c r="V35" s="184"/>
      <c r="W35" s="184"/>
    </row>
    <row r="36" spans="1:23" ht="53.25" customHeight="1" x14ac:dyDescent="0.2">
      <c r="A36" s="179"/>
      <c r="B36" s="83"/>
      <c r="C36" s="85"/>
      <c r="D36" s="85"/>
      <c r="E36" s="85"/>
      <c r="F36" s="87"/>
      <c r="G36" s="83"/>
      <c r="H36" s="85"/>
      <c r="I36" s="85"/>
      <c r="J36" s="87"/>
      <c r="K36" s="85"/>
      <c r="L36" s="85"/>
      <c r="M36" s="83"/>
      <c r="N36" s="85"/>
      <c r="O36" s="181"/>
      <c r="P36" s="86"/>
      <c r="Q36" s="88"/>
      <c r="R36" s="182"/>
      <c r="S36" s="182"/>
      <c r="T36" s="85"/>
      <c r="U36" s="87"/>
      <c r="V36" s="184"/>
      <c r="W36" s="184"/>
    </row>
    <row r="37" spans="1:23" ht="69.75" customHeight="1" x14ac:dyDescent="0.2">
      <c r="A37" s="190">
        <v>17</v>
      </c>
      <c r="B37" s="73">
        <v>46</v>
      </c>
      <c r="C37" s="76">
        <v>42699</v>
      </c>
      <c r="D37" s="74" t="s">
        <v>83</v>
      </c>
      <c r="E37" s="74" t="s">
        <v>84</v>
      </c>
      <c r="F37" s="75" t="s">
        <v>6</v>
      </c>
      <c r="G37" s="73" t="s">
        <v>111</v>
      </c>
      <c r="H37" s="74" t="s">
        <v>112</v>
      </c>
      <c r="I37" s="74" t="s">
        <v>113</v>
      </c>
      <c r="J37" s="75" t="s">
        <v>114</v>
      </c>
      <c r="K37" s="74" t="s">
        <v>27</v>
      </c>
      <c r="L37" s="74" t="s">
        <v>660</v>
      </c>
      <c r="M37" s="73" t="s">
        <v>27</v>
      </c>
      <c r="N37" s="74" t="s">
        <v>42</v>
      </c>
      <c r="O37" s="191" t="s">
        <v>27</v>
      </c>
      <c r="P37" s="77">
        <v>1</v>
      </c>
      <c r="Q37" s="78" t="s">
        <v>552</v>
      </c>
      <c r="R37" s="192" t="s">
        <v>42</v>
      </c>
      <c r="S37" s="192" t="s">
        <v>42</v>
      </c>
      <c r="T37" s="74" t="s">
        <v>550</v>
      </c>
      <c r="U37" s="75" t="s">
        <v>550</v>
      </c>
      <c r="V37" s="195" t="s">
        <v>669</v>
      </c>
      <c r="W37" s="195" t="s">
        <v>663</v>
      </c>
    </row>
    <row r="38" spans="1:23" ht="84.75" customHeight="1" x14ac:dyDescent="0.2">
      <c r="A38" s="190">
        <v>18</v>
      </c>
      <c r="B38" s="73">
        <v>47</v>
      </c>
      <c r="C38" s="76">
        <v>44075</v>
      </c>
      <c r="D38" s="74" t="s">
        <v>83</v>
      </c>
      <c r="E38" s="74" t="s">
        <v>115</v>
      </c>
      <c r="F38" s="75" t="s">
        <v>3</v>
      </c>
      <c r="G38" s="73" t="s">
        <v>116</v>
      </c>
      <c r="H38" s="74" t="s">
        <v>117</v>
      </c>
      <c r="I38" s="74" t="s">
        <v>117</v>
      </c>
      <c r="J38" s="75" t="s">
        <v>118</v>
      </c>
      <c r="K38" s="74" t="s">
        <v>27</v>
      </c>
      <c r="L38" s="74" t="s">
        <v>595</v>
      </c>
      <c r="M38" s="73" t="s">
        <v>27</v>
      </c>
      <c r="N38" s="74" t="s">
        <v>27</v>
      </c>
      <c r="O38" s="191" t="s">
        <v>27</v>
      </c>
      <c r="P38" s="77">
        <v>2</v>
      </c>
      <c r="Q38" s="78" t="s">
        <v>552</v>
      </c>
      <c r="R38" s="192" t="s">
        <v>42</v>
      </c>
      <c r="S38" s="192" t="s">
        <v>27</v>
      </c>
      <c r="T38" s="74" t="s">
        <v>42</v>
      </c>
      <c r="U38" s="197" t="s">
        <v>550</v>
      </c>
      <c r="V38" s="195" t="s">
        <v>596</v>
      </c>
      <c r="W38" s="195" t="s">
        <v>597</v>
      </c>
    </row>
    <row r="39" spans="1:23" ht="75.75" customHeight="1" x14ac:dyDescent="0.2">
      <c r="A39" s="185">
        <v>19</v>
      </c>
      <c r="B39" s="83">
        <v>48</v>
      </c>
      <c r="C39" s="84">
        <v>44075</v>
      </c>
      <c r="D39" s="85" t="s">
        <v>43</v>
      </c>
      <c r="E39" s="85" t="s">
        <v>115</v>
      </c>
      <c r="F39" s="87" t="s">
        <v>119</v>
      </c>
      <c r="G39" s="83" t="s">
        <v>120</v>
      </c>
      <c r="H39" s="85" t="s">
        <v>121</v>
      </c>
      <c r="I39" s="85" t="s">
        <v>122</v>
      </c>
      <c r="J39" s="87" t="s">
        <v>123</v>
      </c>
      <c r="K39" s="85" t="s">
        <v>27</v>
      </c>
      <c r="L39" s="85" t="s">
        <v>861</v>
      </c>
      <c r="M39" s="83" t="s">
        <v>27</v>
      </c>
      <c r="N39" s="85" t="s">
        <v>27</v>
      </c>
      <c r="O39" s="181" t="s">
        <v>27</v>
      </c>
      <c r="P39" s="86">
        <v>2</v>
      </c>
      <c r="Q39" s="88" t="s">
        <v>552</v>
      </c>
      <c r="R39" s="182" t="s">
        <v>42</v>
      </c>
      <c r="S39" s="182" t="s">
        <v>42</v>
      </c>
      <c r="T39" s="85" t="s">
        <v>550</v>
      </c>
      <c r="U39" s="186" t="s">
        <v>550</v>
      </c>
      <c r="V39" s="184" t="s">
        <v>562</v>
      </c>
      <c r="W39" s="184" t="s">
        <v>563</v>
      </c>
    </row>
    <row r="40" spans="1:23" ht="78" customHeight="1" x14ac:dyDescent="0.2">
      <c r="A40" s="179"/>
      <c r="B40" s="83"/>
      <c r="C40" s="85"/>
      <c r="D40" s="85"/>
      <c r="E40" s="85"/>
      <c r="F40" s="87"/>
      <c r="G40" s="83"/>
      <c r="H40" s="85"/>
      <c r="I40" s="85"/>
      <c r="J40" s="87"/>
      <c r="K40" s="85"/>
      <c r="L40" s="85"/>
      <c r="M40" s="83"/>
      <c r="N40" s="85"/>
      <c r="O40" s="181"/>
      <c r="P40" s="86"/>
      <c r="Q40" s="88"/>
      <c r="R40" s="182"/>
      <c r="S40" s="182"/>
      <c r="T40" s="85"/>
      <c r="U40" s="87"/>
      <c r="V40" s="184"/>
      <c r="W40" s="184"/>
    </row>
    <row r="41" spans="1:23" ht="73.5" customHeight="1" x14ac:dyDescent="0.2">
      <c r="A41" s="185">
        <v>20</v>
      </c>
      <c r="B41" s="83">
        <v>52</v>
      </c>
      <c r="C41" s="84">
        <v>43497</v>
      </c>
      <c r="D41" s="85" t="s">
        <v>69</v>
      </c>
      <c r="E41" s="85" t="s">
        <v>55</v>
      </c>
      <c r="F41" s="89" t="s">
        <v>9</v>
      </c>
      <c r="G41" s="83" t="s">
        <v>124</v>
      </c>
      <c r="H41" s="85" t="s">
        <v>125</v>
      </c>
      <c r="I41" s="85" t="s">
        <v>125</v>
      </c>
      <c r="J41" s="87" t="s">
        <v>126</v>
      </c>
      <c r="K41" s="85" t="s">
        <v>27</v>
      </c>
      <c r="L41" s="85" t="s">
        <v>795</v>
      </c>
      <c r="M41" s="83" t="s">
        <v>27</v>
      </c>
      <c r="N41" s="85" t="s">
        <v>27</v>
      </c>
      <c r="O41" s="181" t="s">
        <v>27</v>
      </c>
      <c r="P41" s="90">
        <v>3</v>
      </c>
      <c r="Q41" s="88" t="s">
        <v>552</v>
      </c>
      <c r="R41" s="182" t="s">
        <v>42</v>
      </c>
      <c r="S41" s="182" t="s">
        <v>27</v>
      </c>
      <c r="T41" s="198" t="s">
        <v>27</v>
      </c>
      <c r="U41" s="87" t="s">
        <v>550</v>
      </c>
      <c r="V41" s="184" t="s">
        <v>792</v>
      </c>
      <c r="W41" s="199" t="s">
        <v>793</v>
      </c>
    </row>
    <row r="42" spans="1:23" ht="60" customHeight="1" x14ac:dyDescent="0.2">
      <c r="A42" s="189"/>
      <c r="B42" s="83"/>
      <c r="C42" s="85"/>
      <c r="D42" s="85"/>
      <c r="E42" s="85"/>
      <c r="F42" s="87"/>
      <c r="G42" s="83"/>
      <c r="H42" s="85"/>
      <c r="I42" s="85"/>
      <c r="J42" s="87"/>
      <c r="K42" s="85"/>
      <c r="L42" s="85"/>
      <c r="M42" s="83"/>
      <c r="N42" s="85"/>
      <c r="O42" s="181"/>
      <c r="P42" s="90"/>
      <c r="Q42" s="88"/>
      <c r="R42" s="182"/>
      <c r="S42" s="182"/>
      <c r="T42" s="85"/>
      <c r="U42" s="87"/>
      <c r="V42" s="184"/>
      <c r="W42" s="184"/>
    </row>
    <row r="43" spans="1:23" ht="57.75" customHeight="1" x14ac:dyDescent="0.2">
      <c r="A43" s="179"/>
      <c r="B43" s="83"/>
      <c r="C43" s="85"/>
      <c r="D43" s="85"/>
      <c r="E43" s="85"/>
      <c r="F43" s="87"/>
      <c r="G43" s="83"/>
      <c r="H43" s="85"/>
      <c r="I43" s="85"/>
      <c r="J43" s="87"/>
      <c r="K43" s="85"/>
      <c r="L43" s="85"/>
      <c r="M43" s="83"/>
      <c r="N43" s="85"/>
      <c r="O43" s="181"/>
      <c r="P43" s="90"/>
      <c r="Q43" s="88"/>
      <c r="R43" s="182"/>
      <c r="S43" s="182"/>
      <c r="T43" s="85"/>
      <c r="U43" s="87"/>
      <c r="V43" s="184"/>
      <c r="W43" s="184"/>
    </row>
    <row r="44" spans="1:23" ht="97.5" customHeight="1" x14ac:dyDescent="0.2">
      <c r="A44" s="190">
        <v>21</v>
      </c>
      <c r="B44" s="73">
        <v>55</v>
      </c>
      <c r="C44" s="76">
        <v>42726</v>
      </c>
      <c r="D44" s="74" t="s">
        <v>49</v>
      </c>
      <c r="E44" s="74" t="s">
        <v>127</v>
      </c>
      <c r="F44" s="75" t="s">
        <v>11</v>
      </c>
      <c r="G44" s="73" t="s">
        <v>128</v>
      </c>
      <c r="H44" s="74" t="s">
        <v>129</v>
      </c>
      <c r="I44" s="74" t="s">
        <v>129</v>
      </c>
      <c r="J44" s="75" t="s">
        <v>130</v>
      </c>
      <c r="K44" s="74" t="s">
        <v>27</v>
      </c>
      <c r="L44" s="74" t="s">
        <v>661</v>
      </c>
      <c r="M44" s="73" t="s">
        <v>42</v>
      </c>
      <c r="N44" s="74" t="s">
        <v>42</v>
      </c>
      <c r="O44" s="191" t="s">
        <v>27</v>
      </c>
      <c r="P44" s="77">
        <v>2</v>
      </c>
      <c r="Q44" s="78" t="s">
        <v>552</v>
      </c>
      <c r="R44" s="192" t="s">
        <v>42</v>
      </c>
      <c r="S44" s="192" t="s">
        <v>42</v>
      </c>
      <c r="T44" s="74" t="s">
        <v>550</v>
      </c>
      <c r="U44" s="75" t="s">
        <v>550</v>
      </c>
      <c r="V44" s="195" t="s">
        <v>670</v>
      </c>
      <c r="W44" s="195" t="s">
        <v>560</v>
      </c>
    </row>
    <row r="45" spans="1:23" ht="66" customHeight="1" x14ac:dyDescent="0.2">
      <c r="A45" s="190">
        <v>22</v>
      </c>
      <c r="B45" s="73">
        <v>56</v>
      </c>
      <c r="C45" s="76">
        <v>42726</v>
      </c>
      <c r="D45" s="74" t="s">
        <v>83</v>
      </c>
      <c r="E45" s="74" t="s">
        <v>127</v>
      </c>
      <c r="F45" s="75" t="s">
        <v>11</v>
      </c>
      <c r="G45" s="73" t="s">
        <v>131</v>
      </c>
      <c r="H45" s="74" t="s">
        <v>132</v>
      </c>
      <c r="I45" s="74" t="s">
        <v>132</v>
      </c>
      <c r="J45" s="75" t="s">
        <v>133</v>
      </c>
      <c r="K45" s="74" t="s">
        <v>27</v>
      </c>
      <c r="L45" s="74" t="s">
        <v>661</v>
      </c>
      <c r="M45" s="73" t="s">
        <v>42</v>
      </c>
      <c r="N45" s="74" t="s">
        <v>42</v>
      </c>
      <c r="O45" s="191" t="s">
        <v>27</v>
      </c>
      <c r="P45" s="77">
        <v>1</v>
      </c>
      <c r="Q45" s="78" t="s">
        <v>552</v>
      </c>
      <c r="R45" s="192" t="s">
        <v>42</v>
      </c>
      <c r="S45" s="192" t="s">
        <v>42</v>
      </c>
      <c r="T45" s="74" t="s">
        <v>550</v>
      </c>
      <c r="U45" s="75" t="s">
        <v>550</v>
      </c>
      <c r="V45" s="195" t="s">
        <v>671</v>
      </c>
      <c r="W45" s="195" t="s">
        <v>663</v>
      </c>
    </row>
    <row r="46" spans="1:23" ht="78.75" customHeight="1" x14ac:dyDescent="0.2">
      <c r="A46" s="190">
        <v>23</v>
      </c>
      <c r="B46" s="73">
        <v>57</v>
      </c>
      <c r="C46" s="76">
        <v>42726</v>
      </c>
      <c r="D46" s="74" t="s">
        <v>83</v>
      </c>
      <c r="E46" s="74" t="s">
        <v>127</v>
      </c>
      <c r="F46" s="75" t="s">
        <v>11</v>
      </c>
      <c r="G46" s="73" t="s">
        <v>134</v>
      </c>
      <c r="H46" s="74" t="s">
        <v>135</v>
      </c>
      <c r="I46" s="74" t="s">
        <v>135</v>
      </c>
      <c r="J46" s="75" t="s">
        <v>136</v>
      </c>
      <c r="K46" s="74" t="s">
        <v>27</v>
      </c>
      <c r="L46" s="74" t="s">
        <v>661</v>
      </c>
      <c r="M46" s="73" t="s">
        <v>27</v>
      </c>
      <c r="N46" s="74" t="s">
        <v>27</v>
      </c>
      <c r="O46" s="191" t="s">
        <v>27</v>
      </c>
      <c r="P46" s="77">
        <v>1</v>
      </c>
      <c r="Q46" s="78" t="s">
        <v>552</v>
      </c>
      <c r="R46" s="192" t="s">
        <v>42</v>
      </c>
      <c r="S46" s="192" t="s">
        <v>42</v>
      </c>
      <c r="T46" s="74" t="s">
        <v>550</v>
      </c>
      <c r="U46" s="75" t="s">
        <v>550</v>
      </c>
      <c r="V46" s="195" t="s">
        <v>672</v>
      </c>
      <c r="W46" s="195" t="s">
        <v>663</v>
      </c>
    </row>
    <row r="47" spans="1:23" ht="66" customHeight="1" x14ac:dyDescent="0.2">
      <c r="A47" s="190">
        <v>24</v>
      </c>
      <c r="B47" s="73">
        <v>60</v>
      </c>
      <c r="C47" s="76">
        <v>42726</v>
      </c>
      <c r="D47" s="74" t="s">
        <v>69</v>
      </c>
      <c r="E47" s="74" t="s">
        <v>127</v>
      </c>
      <c r="F47" s="79" t="s">
        <v>11</v>
      </c>
      <c r="G47" s="73" t="s">
        <v>137</v>
      </c>
      <c r="H47" s="74" t="s">
        <v>138</v>
      </c>
      <c r="I47" s="74" t="s">
        <v>138</v>
      </c>
      <c r="J47" s="75" t="s">
        <v>139</v>
      </c>
      <c r="K47" s="74" t="s">
        <v>27</v>
      </c>
      <c r="L47" s="74" t="s">
        <v>661</v>
      </c>
      <c r="M47" s="73" t="s">
        <v>42</v>
      </c>
      <c r="N47" s="74" t="s">
        <v>42</v>
      </c>
      <c r="O47" s="191" t="s">
        <v>27</v>
      </c>
      <c r="P47" s="77">
        <v>2</v>
      </c>
      <c r="Q47" s="78" t="s">
        <v>552</v>
      </c>
      <c r="R47" s="192" t="s">
        <v>42</v>
      </c>
      <c r="S47" s="192" t="s">
        <v>42</v>
      </c>
      <c r="T47" s="74" t="s">
        <v>550</v>
      </c>
      <c r="U47" s="75" t="s">
        <v>550</v>
      </c>
      <c r="V47" s="195" t="s">
        <v>673</v>
      </c>
      <c r="W47" s="195" t="s">
        <v>560</v>
      </c>
    </row>
    <row r="48" spans="1:23" ht="90.75" customHeight="1" x14ac:dyDescent="0.2">
      <c r="A48" s="185">
        <v>25</v>
      </c>
      <c r="B48" s="83">
        <v>61</v>
      </c>
      <c r="C48" s="84">
        <v>42726</v>
      </c>
      <c r="D48" s="85" t="s">
        <v>49</v>
      </c>
      <c r="E48" s="85" t="s">
        <v>127</v>
      </c>
      <c r="F48" s="87" t="s">
        <v>11</v>
      </c>
      <c r="G48" s="83" t="s">
        <v>140</v>
      </c>
      <c r="H48" s="85" t="s">
        <v>141</v>
      </c>
      <c r="I48" s="85" t="s">
        <v>141</v>
      </c>
      <c r="J48" s="87" t="s">
        <v>142</v>
      </c>
      <c r="K48" s="85" t="s">
        <v>27</v>
      </c>
      <c r="L48" s="85" t="s">
        <v>661</v>
      </c>
      <c r="M48" s="83" t="s">
        <v>27</v>
      </c>
      <c r="N48" s="85" t="s">
        <v>27</v>
      </c>
      <c r="O48" s="181" t="s">
        <v>27</v>
      </c>
      <c r="P48" s="86">
        <v>2</v>
      </c>
      <c r="Q48" s="88" t="s">
        <v>552</v>
      </c>
      <c r="R48" s="182" t="s">
        <v>42</v>
      </c>
      <c r="S48" s="182" t="s">
        <v>42</v>
      </c>
      <c r="T48" s="85" t="s">
        <v>550</v>
      </c>
      <c r="U48" s="87" t="s">
        <v>550</v>
      </c>
      <c r="V48" s="184" t="s">
        <v>674</v>
      </c>
      <c r="W48" s="184" t="s">
        <v>560</v>
      </c>
    </row>
    <row r="49" spans="1:23" ht="64.5" customHeight="1" x14ac:dyDescent="0.2">
      <c r="A49" s="179"/>
      <c r="B49" s="83"/>
      <c r="C49" s="85"/>
      <c r="D49" s="85"/>
      <c r="E49" s="85"/>
      <c r="F49" s="87"/>
      <c r="G49" s="83"/>
      <c r="H49" s="85"/>
      <c r="I49" s="85"/>
      <c r="J49" s="87"/>
      <c r="K49" s="85"/>
      <c r="L49" s="85"/>
      <c r="M49" s="83"/>
      <c r="N49" s="85"/>
      <c r="O49" s="181"/>
      <c r="P49" s="86"/>
      <c r="Q49" s="88"/>
      <c r="R49" s="182"/>
      <c r="S49" s="182"/>
      <c r="T49" s="85"/>
      <c r="U49" s="87"/>
      <c r="V49" s="184"/>
      <c r="W49" s="184"/>
    </row>
    <row r="50" spans="1:23" ht="69" customHeight="1" x14ac:dyDescent="0.2">
      <c r="A50" s="190">
        <v>26</v>
      </c>
      <c r="B50" s="73">
        <v>62</v>
      </c>
      <c r="C50" s="76">
        <v>42726</v>
      </c>
      <c r="D50" s="74" t="s">
        <v>69</v>
      </c>
      <c r="E50" s="74" t="s">
        <v>127</v>
      </c>
      <c r="F50" s="79" t="s">
        <v>11</v>
      </c>
      <c r="G50" s="73" t="s">
        <v>143</v>
      </c>
      <c r="H50" s="74" t="s">
        <v>144</v>
      </c>
      <c r="I50" s="74" t="s">
        <v>144</v>
      </c>
      <c r="J50" s="75" t="s">
        <v>145</v>
      </c>
      <c r="K50" s="74" t="s">
        <v>27</v>
      </c>
      <c r="L50" s="74" t="s">
        <v>661</v>
      </c>
      <c r="M50" s="73" t="s">
        <v>42</v>
      </c>
      <c r="N50" s="74" t="s">
        <v>42</v>
      </c>
      <c r="O50" s="191" t="s">
        <v>27</v>
      </c>
      <c r="P50" s="77">
        <v>2</v>
      </c>
      <c r="Q50" s="78" t="s">
        <v>552</v>
      </c>
      <c r="R50" s="192" t="s">
        <v>42</v>
      </c>
      <c r="S50" s="192" t="s">
        <v>42</v>
      </c>
      <c r="T50" s="74" t="s">
        <v>550</v>
      </c>
      <c r="U50" s="75" t="s">
        <v>550</v>
      </c>
      <c r="V50" s="195" t="s">
        <v>673</v>
      </c>
      <c r="W50" s="195" t="s">
        <v>560</v>
      </c>
    </row>
    <row r="51" spans="1:23" ht="89.25" customHeight="1" x14ac:dyDescent="0.2">
      <c r="A51" s="185">
        <v>27</v>
      </c>
      <c r="B51" s="83">
        <v>64</v>
      </c>
      <c r="C51" s="84">
        <v>44313</v>
      </c>
      <c r="D51" s="85" t="s">
        <v>43</v>
      </c>
      <c r="E51" s="85" t="s">
        <v>146</v>
      </c>
      <c r="F51" s="91" t="s">
        <v>147</v>
      </c>
      <c r="G51" s="83" t="s">
        <v>148</v>
      </c>
      <c r="H51" s="85" t="s">
        <v>149</v>
      </c>
      <c r="I51" s="85" t="s">
        <v>149</v>
      </c>
      <c r="J51" s="87" t="s">
        <v>150</v>
      </c>
      <c r="K51" s="85" t="s">
        <v>27</v>
      </c>
      <c r="L51" s="85" t="s">
        <v>859</v>
      </c>
      <c r="M51" s="83" t="s">
        <v>27</v>
      </c>
      <c r="N51" s="85" t="s">
        <v>27</v>
      </c>
      <c r="O51" s="181" t="s">
        <v>27</v>
      </c>
      <c r="P51" s="86">
        <v>1</v>
      </c>
      <c r="Q51" s="88" t="s">
        <v>552</v>
      </c>
      <c r="R51" s="182" t="s">
        <v>42</v>
      </c>
      <c r="S51" s="182" t="s">
        <v>27</v>
      </c>
      <c r="T51" s="198" t="s">
        <v>27</v>
      </c>
      <c r="U51" s="87" t="s">
        <v>550</v>
      </c>
      <c r="V51" s="184" t="s">
        <v>797</v>
      </c>
      <c r="W51" s="199" t="s">
        <v>798</v>
      </c>
    </row>
    <row r="52" spans="1:23" ht="89.25" customHeight="1" x14ac:dyDescent="0.2">
      <c r="A52" s="179"/>
      <c r="B52" s="83"/>
      <c r="C52" s="85"/>
      <c r="D52" s="85"/>
      <c r="E52" s="85"/>
      <c r="F52" s="87"/>
      <c r="G52" s="83"/>
      <c r="H52" s="85"/>
      <c r="I52" s="85"/>
      <c r="J52" s="87"/>
      <c r="K52" s="85"/>
      <c r="L52" s="85"/>
      <c r="M52" s="83"/>
      <c r="N52" s="85"/>
      <c r="O52" s="181"/>
      <c r="P52" s="86"/>
      <c r="Q52" s="88"/>
      <c r="R52" s="182"/>
      <c r="S52" s="182"/>
      <c r="T52" s="85"/>
      <c r="U52" s="87"/>
      <c r="V52" s="184"/>
      <c r="W52" s="184"/>
    </row>
    <row r="53" spans="1:23" ht="76.5" customHeight="1" x14ac:dyDescent="0.2">
      <c r="A53" s="185">
        <v>28</v>
      </c>
      <c r="B53" s="83">
        <v>65</v>
      </c>
      <c r="C53" s="84">
        <v>44314</v>
      </c>
      <c r="D53" s="85" t="s">
        <v>49</v>
      </c>
      <c r="E53" s="85" t="s">
        <v>146</v>
      </c>
      <c r="F53" s="87" t="s">
        <v>151</v>
      </c>
      <c r="G53" s="83" t="s">
        <v>152</v>
      </c>
      <c r="H53" s="85" t="s">
        <v>153</v>
      </c>
      <c r="I53" s="85" t="s">
        <v>154</v>
      </c>
      <c r="J53" s="87" t="s">
        <v>155</v>
      </c>
      <c r="K53" s="85" t="s">
        <v>27</v>
      </c>
      <c r="L53" s="85" t="s">
        <v>857</v>
      </c>
      <c r="M53" s="83" t="s">
        <v>27</v>
      </c>
      <c r="N53" s="85" t="s">
        <v>27</v>
      </c>
      <c r="O53" s="181" t="s">
        <v>42</v>
      </c>
      <c r="P53" s="86">
        <v>1</v>
      </c>
      <c r="Q53" s="88" t="s">
        <v>552</v>
      </c>
      <c r="R53" s="182" t="s">
        <v>42</v>
      </c>
      <c r="S53" s="182" t="s">
        <v>27</v>
      </c>
      <c r="T53" s="198" t="s">
        <v>42</v>
      </c>
      <c r="U53" s="87" t="s">
        <v>550</v>
      </c>
      <c r="V53" s="184" t="s">
        <v>849</v>
      </c>
      <c r="W53" s="200" t="s">
        <v>851</v>
      </c>
    </row>
    <row r="54" spans="1:23" ht="82.5" customHeight="1" x14ac:dyDescent="0.2">
      <c r="A54" s="179"/>
      <c r="B54" s="83"/>
      <c r="C54" s="85"/>
      <c r="D54" s="85"/>
      <c r="E54" s="85"/>
      <c r="F54" s="87"/>
      <c r="G54" s="83"/>
      <c r="H54" s="85"/>
      <c r="I54" s="85"/>
      <c r="J54" s="87"/>
      <c r="K54" s="85"/>
      <c r="L54" s="85"/>
      <c r="M54" s="83"/>
      <c r="N54" s="85"/>
      <c r="O54" s="181"/>
      <c r="P54" s="86"/>
      <c r="Q54" s="88"/>
      <c r="R54" s="182"/>
      <c r="S54" s="182"/>
      <c r="T54" s="85"/>
      <c r="U54" s="87"/>
      <c r="V54" s="184"/>
      <c r="W54" s="184"/>
    </row>
    <row r="55" spans="1:23" ht="96" customHeight="1" x14ac:dyDescent="0.2">
      <c r="A55" s="190">
        <v>29</v>
      </c>
      <c r="B55" s="73">
        <v>74</v>
      </c>
      <c r="C55" s="76">
        <v>42734</v>
      </c>
      <c r="D55" s="74" t="s">
        <v>43</v>
      </c>
      <c r="E55" s="74" t="s">
        <v>156</v>
      </c>
      <c r="F55" s="75" t="s">
        <v>12</v>
      </c>
      <c r="G55" s="73" t="s">
        <v>157</v>
      </c>
      <c r="H55" s="74" t="s">
        <v>158</v>
      </c>
      <c r="I55" s="74" t="s">
        <v>159</v>
      </c>
      <c r="J55" s="75" t="s">
        <v>160</v>
      </c>
      <c r="K55" s="74" t="s">
        <v>27</v>
      </c>
      <c r="L55" s="74" t="s">
        <v>858</v>
      </c>
      <c r="M55" s="73" t="s">
        <v>27</v>
      </c>
      <c r="N55" s="74" t="s">
        <v>27</v>
      </c>
      <c r="O55" s="191" t="s">
        <v>27</v>
      </c>
      <c r="P55" s="80">
        <v>6</v>
      </c>
      <c r="Q55" s="78" t="s">
        <v>552</v>
      </c>
      <c r="R55" s="192" t="s">
        <v>42</v>
      </c>
      <c r="S55" s="192" t="s">
        <v>42</v>
      </c>
      <c r="T55" s="74" t="s">
        <v>550</v>
      </c>
      <c r="U55" s="197" t="s">
        <v>550</v>
      </c>
      <c r="V55" s="195" t="s">
        <v>731</v>
      </c>
      <c r="W55" s="195" t="s">
        <v>846</v>
      </c>
    </row>
    <row r="56" spans="1:23" ht="87" customHeight="1" x14ac:dyDescent="0.2">
      <c r="A56" s="190">
        <v>30</v>
      </c>
      <c r="B56" s="73">
        <v>75</v>
      </c>
      <c r="C56" s="76">
        <v>42734</v>
      </c>
      <c r="D56" s="74" t="s">
        <v>49</v>
      </c>
      <c r="E56" s="74" t="s">
        <v>161</v>
      </c>
      <c r="F56" s="75" t="s">
        <v>14</v>
      </c>
      <c r="G56" s="73" t="s">
        <v>162</v>
      </c>
      <c r="H56" s="74" t="s">
        <v>163</v>
      </c>
      <c r="I56" s="74" t="s">
        <v>163</v>
      </c>
      <c r="J56" s="75" t="s">
        <v>164</v>
      </c>
      <c r="K56" s="74" t="s">
        <v>27</v>
      </c>
      <c r="L56" s="74" t="s">
        <v>860</v>
      </c>
      <c r="M56" s="73" t="s">
        <v>27</v>
      </c>
      <c r="N56" s="74" t="s">
        <v>27</v>
      </c>
      <c r="O56" s="191" t="s">
        <v>27</v>
      </c>
      <c r="P56" s="77">
        <v>1</v>
      </c>
      <c r="Q56" s="78" t="s">
        <v>552</v>
      </c>
      <c r="R56" s="192" t="s">
        <v>42</v>
      </c>
      <c r="S56" s="192" t="s">
        <v>42</v>
      </c>
      <c r="T56" s="74" t="s">
        <v>550</v>
      </c>
      <c r="U56" s="197" t="s">
        <v>550</v>
      </c>
      <c r="V56" s="195" t="s">
        <v>843</v>
      </c>
      <c r="W56" s="195" t="s">
        <v>844</v>
      </c>
    </row>
    <row r="57" spans="1:23" ht="78" customHeight="1" x14ac:dyDescent="0.2">
      <c r="A57" s="185">
        <v>31</v>
      </c>
      <c r="B57" s="83">
        <v>79</v>
      </c>
      <c r="C57" s="84">
        <v>42733</v>
      </c>
      <c r="D57" s="85" t="s">
        <v>165</v>
      </c>
      <c r="E57" s="85" t="s">
        <v>55</v>
      </c>
      <c r="F57" s="87" t="s">
        <v>5</v>
      </c>
      <c r="G57" s="83" t="s">
        <v>166</v>
      </c>
      <c r="H57" s="85" t="s">
        <v>167</v>
      </c>
      <c r="I57" s="85" t="s">
        <v>168</v>
      </c>
      <c r="J57" s="87" t="s">
        <v>169</v>
      </c>
      <c r="K57" s="85" t="s">
        <v>27</v>
      </c>
      <c r="L57" s="85" t="s">
        <v>773</v>
      </c>
      <c r="M57" s="83" t="s">
        <v>27</v>
      </c>
      <c r="N57" s="85" t="s">
        <v>27</v>
      </c>
      <c r="O57" s="181" t="s">
        <v>27</v>
      </c>
      <c r="P57" s="86">
        <v>1</v>
      </c>
      <c r="Q57" s="88" t="s">
        <v>552</v>
      </c>
      <c r="R57" s="182" t="s">
        <v>42</v>
      </c>
      <c r="S57" s="182" t="s">
        <v>27</v>
      </c>
      <c r="T57" s="85" t="s">
        <v>27</v>
      </c>
      <c r="U57" s="87" t="s">
        <v>550</v>
      </c>
      <c r="V57" s="184" t="s">
        <v>776</v>
      </c>
      <c r="W57" s="184" t="s">
        <v>778</v>
      </c>
    </row>
    <row r="58" spans="1:23" ht="66" customHeight="1" x14ac:dyDescent="0.2">
      <c r="A58" s="179"/>
      <c r="B58" s="83"/>
      <c r="C58" s="85"/>
      <c r="D58" s="85"/>
      <c r="E58" s="85"/>
      <c r="F58" s="87"/>
      <c r="G58" s="83"/>
      <c r="H58" s="85"/>
      <c r="I58" s="85"/>
      <c r="J58" s="87"/>
      <c r="K58" s="85"/>
      <c r="L58" s="85"/>
      <c r="M58" s="83"/>
      <c r="N58" s="85"/>
      <c r="O58" s="181"/>
      <c r="P58" s="86"/>
      <c r="Q58" s="88"/>
      <c r="R58" s="182"/>
      <c r="S58" s="182"/>
      <c r="T58" s="85"/>
      <c r="U58" s="87"/>
      <c r="V58" s="184"/>
      <c r="W58" s="184"/>
    </row>
    <row r="59" spans="1:23" ht="93.75" customHeight="1" x14ac:dyDescent="0.2">
      <c r="A59" s="185">
        <v>32</v>
      </c>
      <c r="B59" s="83">
        <v>80</v>
      </c>
      <c r="C59" s="84">
        <v>43497</v>
      </c>
      <c r="D59" s="85" t="s">
        <v>69</v>
      </c>
      <c r="E59" s="85" t="s">
        <v>55</v>
      </c>
      <c r="F59" s="89" t="s">
        <v>5</v>
      </c>
      <c r="G59" s="83" t="s">
        <v>170</v>
      </c>
      <c r="H59" s="85" t="s">
        <v>171</v>
      </c>
      <c r="I59" s="85" t="s">
        <v>171</v>
      </c>
      <c r="J59" s="87" t="s">
        <v>172</v>
      </c>
      <c r="K59" s="85" t="s">
        <v>27</v>
      </c>
      <c r="L59" s="85" t="s">
        <v>774</v>
      </c>
      <c r="M59" s="83" t="s">
        <v>27</v>
      </c>
      <c r="N59" s="85" t="s">
        <v>27</v>
      </c>
      <c r="O59" s="181" t="s">
        <v>27</v>
      </c>
      <c r="P59" s="90">
        <v>3</v>
      </c>
      <c r="Q59" s="88" t="s">
        <v>552</v>
      </c>
      <c r="R59" s="182" t="s">
        <v>42</v>
      </c>
      <c r="S59" s="182" t="s">
        <v>27</v>
      </c>
      <c r="T59" s="85" t="s">
        <v>27</v>
      </c>
      <c r="U59" s="87" t="s">
        <v>550</v>
      </c>
      <c r="V59" s="184" t="s">
        <v>777</v>
      </c>
      <c r="W59" s="184" t="s">
        <v>779</v>
      </c>
    </row>
    <row r="60" spans="1:23" x14ac:dyDescent="0.2">
      <c r="A60" s="189"/>
      <c r="B60" s="83"/>
      <c r="C60" s="85"/>
      <c r="D60" s="85"/>
      <c r="E60" s="85"/>
      <c r="F60" s="87"/>
      <c r="G60" s="83"/>
      <c r="H60" s="85"/>
      <c r="I60" s="85"/>
      <c r="J60" s="87"/>
      <c r="K60" s="85"/>
      <c r="L60" s="85"/>
      <c r="M60" s="83"/>
      <c r="N60" s="85"/>
      <c r="O60" s="181"/>
      <c r="P60" s="90"/>
      <c r="Q60" s="88"/>
      <c r="R60" s="182"/>
      <c r="S60" s="182"/>
      <c r="T60" s="85"/>
      <c r="U60" s="87"/>
      <c r="V60" s="184"/>
      <c r="W60" s="184"/>
    </row>
    <row r="61" spans="1:23" x14ac:dyDescent="0.2">
      <c r="A61" s="189"/>
      <c r="B61" s="83"/>
      <c r="C61" s="85"/>
      <c r="D61" s="85"/>
      <c r="E61" s="85"/>
      <c r="F61" s="87"/>
      <c r="G61" s="83"/>
      <c r="H61" s="85"/>
      <c r="I61" s="85"/>
      <c r="J61" s="87"/>
      <c r="K61" s="85"/>
      <c r="L61" s="85"/>
      <c r="M61" s="83"/>
      <c r="N61" s="85"/>
      <c r="O61" s="181"/>
      <c r="P61" s="90"/>
      <c r="Q61" s="88"/>
      <c r="R61" s="182"/>
      <c r="S61" s="182"/>
      <c r="T61" s="85"/>
      <c r="U61" s="87"/>
      <c r="V61" s="184"/>
      <c r="W61" s="184"/>
    </row>
    <row r="62" spans="1:23" x14ac:dyDescent="0.2">
      <c r="A62" s="179"/>
      <c r="B62" s="83"/>
      <c r="C62" s="85"/>
      <c r="D62" s="85"/>
      <c r="E62" s="85"/>
      <c r="F62" s="87"/>
      <c r="G62" s="83"/>
      <c r="H62" s="85"/>
      <c r="I62" s="85"/>
      <c r="J62" s="87"/>
      <c r="K62" s="85"/>
      <c r="L62" s="85"/>
      <c r="M62" s="83"/>
      <c r="N62" s="85"/>
      <c r="O62" s="181"/>
      <c r="P62" s="90"/>
      <c r="Q62" s="88"/>
      <c r="R62" s="182"/>
      <c r="S62" s="182"/>
      <c r="T62" s="85"/>
      <c r="U62" s="87"/>
      <c r="V62" s="184"/>
      <c r="W62" s="184"/>
    </row>
    <row r="63" spans="1:23" ht="88.5" customHeight="1" x14ac:dyDescent="0.2">
      <c r="A63" s="190">
        <v>33</v>
      </c>
      <c r="B63" s="73">
        <v>94</v>
      </c>
      <c r="C63" s="76">
        <v>43676</v>
      </c>
      <c r="D63" s="74" t="s">
        <v>83</v>
      </c>
      <c r="E63" s="74" t="s">
        <v>174</v>
      </c>
      <c r="F63" s="75" t="s">
        <v>15</v>
      </c>
      <c r="G63" s="73" t="s">
        <v>175</v>
      </c>
      <c r="H63" s="74" t="s">
        <v>176</v>
      </c>
      <c r="I63" s="74" t="s">
        <v>177</v>
      </c>
      <c r="J63" s="75" t="s">
        <v>178</v>
      </c>
      <c r="K63" s="74" t="s">
        <v>27</v>
      </c>
      <c r="L63" s="74" t="s">
        <v>598</v>
      </c>
      <c r="M63" s="73" t="s">
        <v>27</v>
      </c>
      <c r="N63" s="74" t="s">
        <v>27</v>
      </c>
      <c r="O63" s="191" t="s">
        <v>27</v>
      </c>
      <c r="P63" s="77">
        <v>3</v>
      </c>
      <c r="Q63" s="78" t="s">
        <v>552</v>
      </c>
      <c r="R63" s="192" t="s">
        <v>42</v>
      </c>
      <c r="S63" s="192" t="s">
        <v>27</v>
      </c>
      <c r="T63" s="201" t="s">
        <v>42</v>
      </c>
      <c r="U63" s="202" t="s">
        <v>550</v>
      </c>
      <c r="V63" s="195" t="s">
        <v>599</v>
      </c>
      <c r="W63" s="195" t="s">
        <v>600</v>
      </c>
    </row>
    <row r="64" spans="1:23" ht="107.25" customHeight="1" x14ac:dyDescent="0.2">
      <c r="A64" s="190">
        <v>34</v>
      </c>
      <c r="B64" s="73">
        <v>95</v>
      </c>
      <c r="C64" s="76">
        <v>43676</v>
      </c>
      <c r="D64" s="74" t="s">
        <v>83</v>
      </c>
      <c r="E64" s="74" t="s">
        <v>174</v>
      </c>
      <c r="F64" s="75" t="s">
        <v>15</v>
      </c>
      <c r="G64" s="73" t="s">
        <v>179</v>
      </c>
      <c r="H64" s="74" t="s">
        <v>180</v>
      </c>
      <c r="I64" s="74" t="s">
        <v>181</v>
      </c>
      <c r="J64" s="75" t="s">
        <v>182</v>
      </c>
      <c r="K64" s="74" t="s">
        <v>27</v>
      </c>
      <c r="L64" s="74" t="s">
        <v>598</v>
      </c>
      <c r="M64" s="73" t="s">
        <v>27</v>
      </c>
      <c r="N64" s="74" t="s">
        <v>27</v>
      </c>
      <c r="O64" s="191" t="s">
        <v>27</v>
      </c>
      <c r="P64" s="77">
        <v>4</v>
      </c>
      <c r="Q64" s="78" t="s">
        <v>553</v>
      </c>
      <c r="R64" s="192" t="s">
        <v>42</v>
      </c>
      <c r="S64" s="192" t="s">
        <v>27</v>
      </c>
      <c r="T64" s="201" t="s">
        <v>42</v>
      </c>
      <c r="U64" s="202" t="s">
        <v>550</v>
      </c>
      <c r="V64" s="195" t="s">
        <v>601</v>
      </c>
      <c r="W64" s="195" t="s">
        <v>602</v>
      </c>
    </row>
    <row r="65" spans="1:23" ht="54" customHeight="1" x14ac:dyDescent="0.2">
      <c r="A65" s="185">
        <v>35</v>
      </c>
      <c r="B65" s="83">
        <v>96</v>
      </c>
      <c r="C65" s="84">
        <v>43122</v>
      </c>
      <c r="D65" s="85" t="s">
        <v>69</v>
      </c>
      <c r="E65" s="85" t="s">
        <v>174</v>
      </c>
      <c r="F65" s="89" t="s">
        <v>15</v>
      </c>
      <c r="G65" s="83" t="s">
        <v>183</v>
      </c>
      <c r="H65" s="85" t="s">
        <v>184</v>
      </c>
      <c r="I65" s="85" t="s">
        <v>185</v>
      </c>
      <c r="J65" s="87" t="s">
        <v>186</v>
      </c>
      <c r="K65" s="85" t="s">
        <v>27</v>
      </c>
      <c r="L65" s="85" t="s">
        <v>598</v>
      </c>
      <c r="M65" s="83" t="s">
        <v>27</v>
      </c>
      <c r="N65" s="85" t="s">
        <v>27</v>
      </c>
      <c r="O65" s="181" t="s">
        <v>27</v>
      </c>
      <c r="P65" s="86">
        <v>2</v>
      </c>
      <c r="Q65" s="88" t="s">
        <v>552</v>
      </c>
      <c r="R65" s="182" t="s">
        <v>42</v>
      </c>
      <c r="S65" s="182" t="s">
        <v>42</v>
      </c>
      <c r="T65" s="85" t="s">
        <v>550</v>
      </c>
      <c r="U65" s="203" t="s">
        <v>550</v>
      </c>
      <c r="V65" s="184" t="s">
        <v>603</v>
      </c>
      <c r="W65" s="184" t="s">
        <v>604</v>
      </c>
    </row>
    <row r="66" spans="1:23" x14ac:dyDescent="0.2">
      <c r="A66" s="179"/>
      <c r="B66" s="83"/>
      <c r="C66" s="85"/>
      <c r="D66" s="85"/>
      <c r="E66" s="85"/>
      <c r="F66" s="87"/>
      <c r="G66" s="83"/>
      <c r="H66" s="85"/>
      <c r="I66" s="85"/>
      <c r="J66" s="87"/>
      <c r="K66" s="85"/>
      <c r="L66" s="85"/>
      <c r="M66" s="83"/>
      <c r="N66" s="85"/>
      <c r="O66" s="181"/>
      <c r="P66" s="86"/>
      <c r="Q66" s="88"/>
      <c r="R66" s="182"/>
      <c r="S66" s="182"/>
      <c r="T66" s="85"/>
      <c r="U66" s="204"/>
      <c r="V66" s="184"/>
      <c r="W66" s="184"/>
    </row>
    <row r="67" spans="1:23" ht="69" customHeight="1" x14ac:dyDescent="0.2">
      <c r="A67" s="190">
        <v>36</v>
      </c>
      <c r="B67" s="73">
        <v>100</v>
      </c>
      <c r="C67" s="76">
        <v>43490</v>
      </c>
      <c r="D67" s="74" t="s">
        <v>69</v>
      </c>
      <c r="E67" s="74" t="s">
        <v>115</v>
      </c>
      <c r="F67" s="79" t="s">
        <v>3</v>
      </c>
      <c r="G67" s="73" t="s">
        <v>187</v>
      </c>
      <c r="H67" s="74" t="s">
        <v>188</v>
      </c>
      <c r="I67" s="74" t="s">
        <v>188</v>
      </c>
      <c r="J67" s="75" t="s">
        <v>189</v>
      </c>
      <c r="K67" s="74" t="s">
        <v>27</v>
      </c>
      <c r="L67" s="74" t="s">
        <v>595</v>
      </c>
      <c r="M67" s="73" t="s">
        <v>27</v>
      </c>
      <c r="N67" s="74" t="s">
        <v>27</v>
      </c>
      <c r="O67" s="191" t="s">
        <v>27</v>
      </c>
      <c r="P67" s="77">
        <v>2</v>
      </c>
      <c r="Q67" s="78" t="s">
        <v>552</v>
      </c>
      <c r="R67" s="192" t="s">
        <v>42</v>
      </c>
      <c r="S67" s="192" t="s">
        <v>42</v>
      </c>
      <c r="T67" s="74" t="s">
        <v>550</v>
      </c>
      <c r="U67" s="197" t="s">
        <v>550</v>
      </c>
      <c r="V67" s="195" t="s">
        <v>605</v>
      </c>
      <c r="W67" s="195" t="s">
        <v>606</v>
      </c>
    </row>
    <row r="68" spans="1:23" ht="63" customHeight="1" x14ac:dyDescent="0.2">
      <c r="A68" s="190">
        <v>37</v>
      </c>
      <c r="B68" s="73">
        <v>106</v>
      </c>
      <c r="C68" s="76">
        <v>43158</v>
      </c>
      <c r="D68" s="74" t="s">
        <v>69</v>
      </c>
      <c r="E68" s="74" t="s">
        <v>190</v>
      </c>
      <c r="F68" s="79" t="s">
        <v>7</v>
      </c>
      <c r="G68" s="73" t="s">
        <v>191</v>
      </c>
      <c r="H68" s="74" t="s">
        <v>192</v>
      </c>
      <c r="I68" s="74" t="s">
        <v>193</v>
      </c>
      <c r="J68" s="75" t="s">
        <v>194</v>
      </c>
      <c r="K68" s="74" t="s">
        <v>27</v>
      </c>
      <c r="L68" s="74" t="s">
        <v>862</v>
      </c>
      <c r="M68" s="73" t="s">
        <v>27</v>
      </c>
      <c r="N68" s="74" t="s">
        <v>27</v>
      </c>
      <c r="O68" s="191" t="s">
        <v>27</v>
      </c>
      <c r="P68" s="77">
        <v>1</v>
      </c>
      <c r="Q68" s="78" t="s">
        <v>552</v>
      </c>
      <c r="R68" s="192" t="s">
        <v>42</v>
      </c>
      <c r="S68" s="192" t="s">
        <v>42</v>
      </c>
      <c r="T68" s="74" t="s">
        <v>550</v>
      </c>
      <c r="U68" s="197" t="s">
        <v>550</v>
      </c>
      <c r="V68" s="195" t="s">
        <v>564</v>
      </c>
      <c r="W68" s="195" t="s">
        <v>560</v>
      </c>
    </row>
    <row r="69" spans="1:23" ht="63" customHeight="1" x14ac:dyDescent="0.2">
      <c r="A69" s="185">
        <v>38</v>
      </c>
      <c r="B69" s="83">
        <v>107</v>
      </c>
      <c r="C69" s="84">
        <v>44067</v>
      </c>
      <c r="D69" s="85" t="s">
        <v>83</v>
      </c>
      <c r="E69" s="85" t="s">
        <v>195</v>
      </c>
      <c r="F69" s="87" t="s">
        <v>196</v>
      </c>
      <c r="G69" s="83" t="s">
        <v>197</v>
      </c>
      <c r="H69" s="85" t="s">
        <v>198</v>
      </c>
      <c r="I69" s="85" t="s">
        <v>199</v>
      </c>
      <c r="J69" s="87" t="s">
        <v>200</v>
      </c>
      <c r="K69" s="85" t="s">
        <v>27</v>
      </c>
      <c r="L69" s="85" t="s">
        <v>863</v>
      </c>
      <c r="M69" s="83" t="s">
        <v>27</v>
      </c>
      <c r="N69" s="85" t="s">
        <v>27</v>
      </c>
      <c r="O69" s="181" t="s">
        <v>27</v>
      </c>
      <c r="P69" s="86">
        <v>2</v>
      </c>
      <c r="Q69" s="88" t="s">
        <v>552</v>
      </c>
      <c r="R69" s="182" t="s">
        <v>42</v>
      </c>
      <c r="S69" s="182" t="s">
        <v>42</v>
      </c>
      <c r="T69" s="85" t="s">
        <v>550</v>
      </c>
      <c r="U69" s="186" t="s">
        <v>550</v>
      </c>
      <c r="V69" s="184" t="s">
        <v>565</v>
      </c>
      <c r="W69" s="184" t="s">
        <v>852</v>
      </c>
    </row>
    <row r="70" spans="1:23" x14ac:dyDescent="0.2">
      <c r="A70" s="189"/>
      <c r="B70" s="83"/>
      <c r="C70" s="85"/>
      <c r="D70" s="85"/>
      <c r="E70" s="85"/>
      <c r="F70" s="87"/>
      <c r="G70" s="83"/>
      <c r="H70" s="85"/>
      <c r="I70" s="85"/>
      <c r="J70" s="87"/>
      <c r="K70" s="85"/>
      <c r="L70" s="85"/>
      <c r="M70" s="83"/>
      <c r="N70" s="85"/>
      <c r="O70" s="181"/>
      <c r="P70" s="86"/>
      <c r="Q70" s="88"/>
      <c r="R70" s="182"/>
      <c r="S70" s="182"/>
      <c r="T70" s="85"/>
      <c r="U70" s="87"/>
      <c r="V70" s="184"/>
      <c r="W70" s="184"/>
    </row>
    <row r="71" spans="1:23" x14ac:dyDescent="0.2">
      <c r="A71" s="179"/>
      <c r="B71" s="83"/>
      <c r="C71" s="85"/>
      <c r="D71" s="85"/>
      <c r="E71" s="85"/>
      <c r="F71" s="87"/>
      <c r="G71" s="83"/>
      <c r="H71" s="85"/>
      <c r="I71" s="85"/>
      <c r="J71" s="87"/>
      <c r="K71" s="85"/>
      <c r="L71" s="85"/>
      <c r="M71" s="83"/>
      <c r="N71" s="85"/>
      <c r="O71" s="181"/>
      <c r="P71" s="86"/>
      <c r="Q71" s="88"/>
      <c r="R71" s="182"/>
      <c r="S71" s="182"/>
      <c r="T71" s="85"/>
      <c r="U71" s="87"/>
      <c r="V71" s="184"/>
      <c r="W71" s="184"/>
    </row>
    <row r="72" spans="1:23" ht="93" customHeight="1" x14ac:dyDescent="0.2">
      <c r="A72" s="185">
        <v>39</v>
      </c>
      <c r="B72" s="83">
        <v>110</v>
      </c>
      <c r="C72" s="84">
        <v>43454</v>
      </c>
      <c r="D72" s="85" t="s">
        <v>69</v>
      </c>
      <c r="E72" s="85" t="s">
        <v>161</v>
      </c>
      <c r="F72" s="89" t="s">
        <v>14</v>
      </c>
      <c r="G72" s="83" t="s">
        <v>201</v>
      </c>
      <c r="H72" s="85" t="s">
        <v>202</v>
      </c>
      <c r="I72" s="85" t="s">
        <v>202</v>
      </c>
      <c r="J72" s="87" t="s">
        <v>203</v>
      </c>
      <c r="K72" s="85" t="s">
        <v>27</v>
      </c>
      <c r="L72" s="85" t="s">
        <v>860</v>
      </c>
      <c r="M72" s="83" t="s">
        <v>27</v>
      </c>
      <c r="N72" s="85" t="s">
        <v>27</v>
      </c>
      <c r="O72" s="181" t="s">
        <v>27</v>
      </c>
      <c r="P72" s="86">
        <v>2</v>
      </c>
      <c r="Q72" s="88" t="s">
        <v>552</v>
      </c>
      <c r="R72" s="182" t="s">
        <v>42</v>
      </c>
      <c r="S72" s="182" t="s">
        <v>42</v>
      </c>
      <c r="T72" s="85" t="s">
        <v>550</v>
      </c>
      <c r="U72" s="186" t="s">
        <v>550</v>
      </c>
      <c r="V72" s="184" t="s">
        <v>843</v>
      </c>
      <c r="W72" s="184" t="s">
        <v>844</v>
      </c>
    </row>
    <row r="73" spans="1:23" ht="66.75" customHeight="1" x14ac:dyDescent="0.2">
      <c r="A73" s="179"/>
      <c r="B73" s="83"/>
      <c r="C73" s="85"/>
      <c r="D73" s="85"/>
      <c r="E73" s="85"/>
      <c r="F73" s="87"/>
      <c r="G73" s="83"/>
      <c r="H73" s="85"/>
      <c r="I73" s="85"/>
      <c r="J73" s="87"/>
      <c r="K73" s="85"/>
      <c r="L73" s="85"/>
      <c r="M73" s="83"/>
      <c r="N73" s="85"/>
      <c r="O73" s="181"/>
      <c r="P73" s="86"/>
      <c r="Q73" s="88"/>
      <c r="R73" s="182"/>
      <c r="S73" s="182"/>
      <c r="T73" s="85"/>
      <c r="U73" s="87"/>
      <c r="V73" s="184"/>
      <c r="W73" s="184"/>
    </row>
    <row r="74" spans="1:23" ht="68.25" customHeight="1" x14ac:dyDescent="0.2">
      <c r="A74" s="185">
        <v>40</v>
      </c>
      <c r="B74" s="83">
        <v>111</v>
      </c>
      <c r="C74" s="84">
        <v>43132</v>
      </c>
      <c r="D74" s="85" t="s">
        <v>69</v>
      </c>
      <c r="E74" s="85" t="s">
        <v>156</v>
      </c>
      <c r="F74" s="89" t="s">
        <v>12</v>
      </c>
      <c r="G74" s="83" t="s">
        <v>204</v>
      </c>
      <c r="H74" s="85" t="s">
        <v>205</v>
      </c>
      <c r="I74" s="85" t="s">
        <v>206</v>
      </c>
      <c r="J74" s="87" t="s">
        <v>207</v>
      </c>
      <c r="K74" s="85" t="s">
        <v>27</v>
      </c>
      <c r="L74" s="85" t="s">
        <v>858</v>
      </c>
      <c r="M74" s="83" t="s">
        <v>27</v>
      </c>
      <c r="N74" s="85" t="s">
        <v>27</v>
      </c>
      <c r="O74" s="181" t="s">
        <v>27</v>
      </c>
      <c r="P74" s="86">
        <v>2</v>
      </c>
      <c r="Q74" s="88" t="s">
        <v>552</v>
      </c>
      <c r="R74" s="182" t="s">
        <v>42</v>
      </c>
      <c r="S74" s="182" t="s">
        <v>42</v>
      </c>
      <c r="T74" s="85" t="s">
        <v>550</v>
      </c>
      <c r="U74" s="186" t="s">
        <v>550</v>
      </c>
      <c r="V74" s="184" t="s">
        <v>732</v>
      </c>
      <c r="W74" s="184" t="s">
        <v>853</v>
      </c>
    </row>
    <row r="75" spans="1:23" x14ac:dyDescent="0.2">
      <c r="A75" s="179"/>
      <c r="B75" s="83"/>
      <c r="C75" s="85"/>
      <c r="D75" s="85"/>
      <c r="E75" s="85"/>
      <c r="F75" s="87"/>
      <c r="G75" s="83"/>
      <c r="H75" s="85"/>
      <c r="I75" s="85"/>
      <c r="J75" s="87"/>
      <c r="K75" s="85"/>
      <c r="L75" s="85"/>
      <c r="M75" s="83"/>
      <c r="N75" s="85"/>
      <c r="O75" s="181"/>
      <c r="P75" s="86"/>
      <c r="Q75" s="88"/>
      <c r="R75" s="182"/>
      <c r="S75" s="182"/>
      <c r="T75" s="85"/>
      <c r="U75" s="87"/>
      <c r="V75" s="184"/>
      <c r="W75" s="184"/>
    </row>
    <row r="76" spans="1:23" ht="37.5" customHeight="1" x14ac:dyDescent="0.2">
      <c r="A76" s="185">
        <v>41</v>
      </c>
      <c r="B76" s="83">
        <v>113</v>
      </c>
      <c r="C76" s="84">
        <v>43490</v>
      </c>
      <c r="D76" s="85" t="s">
        <v>69</v>
      </c>
      <c r="E76" s="85" t="s">
        <v>55</v>
      </c>
      <c r="F76" s="89" t="s">
        <v>10</v>
      </c>
      <c r="G76" s="83" t="s">
        <v>208</v>
      </c>
      <c r="H76" s="85" t="s">
        <v>209</v>
      </c>
      <c r="I76" s="85" t="s">
        <v>210</v>
      </c>
      <c r="J76" s="87" t="s">
        <v>211</v>
      </c>
      <c r="K76" s="85" t="s">
        <v>27</v>
      </c>
      <c r="L76" s="85" t="s">
        <v>587</v>
      </c>
      <c r="M76" s="83" t="s">
        <v>27</v>
      </c>
      <c r="N76" s="85" t="s">
        <v>27</v>
      </c>
      <c r="O76" s="181" t="s">
        <v>27</v>
      </c>
      <c r="P76" s="90">
        <v>3</v>
      </c>
      <c r="Q76" s="88" t="s">
        <v>552</v>
      </c>
      <c r="R76" s="182" t="s">
        <v>42</v>
      </c>
      <c r="S76" s="182" t="s">
        <v>42</v>
      </c>
      <c r="T76" s="85" t="s">
        <v>27</v>
      </c>
      <c r="U76" s="186" t="s">
        <v>845</v>
      </c>
      <c r="V76" s="184" t="s">
        <v>607</v>
      </c>
      <c r="W76" s="184" t="s">
        <v>608</v>
      </c>
    </row>
    <row r="77" spans="1:23" x14ac:dyDescent="0.2">
      <c r="A77" s="179"/>
      <c r="B77" s="83"/>
      <c r="C77" s="85"/>
      <c r="D77" s="85"/>
      <c r="E77" s="85"/>
      <c r="F77" s="87"/>
      <c r="G77" s="83"/>
      <c r="H77" s="85"/>
      <c r="I77" s="85"/>
      <c r="J77" s="87"/>
      <c r="K77" s="85"/>
      <c r="L77" s="85"/>
      <c r="M77" s="83"/>
      <c r="N77" s="85"/>
      <c r="O77" s="181"/>
      <c r="P77" s="90"/>
      <c r="Q77" s="88"/>
      <c r="R77" s="182"/>
      <c r="S77" s="182"/>
      <c r="T77" s="85"/>
      <c r="U77" s="183"/>
      <c r="V77" s="184"/>
      <c r="W77" s="184"/>
    </row>
    <row r="78" spans="1:23" x14ac:dyDescent="0.2">
      <c r="A78" s="185">
        <v>42</v>
      </c>
      <c r="B78" s="83">
        <v>117</v>
      </c>
      <c r="C78" s="84">
        <v>43467</v>
      </c>
      <c r="D78" s="85" t="s">
        <v>69</v>
      </c>
      <c r="E78" s="85" t="s">
        <v>62</v>
      </c>
      <c r="F78" s="89" t="s">
        <v>8</v>
      </c>
      <c r="G78" s="83" t="s">
        <v>212</v>
      </c>
      <c r="H78" s="85" t="s">
        <v>213</v>
      </c>
      <c r="I78" s="85" t="s">
        <v>213</v>
      </c>
      <c r="J78" s="87" t="s">
        <v>214</v>
      </c>
      <c r="K78" s="85" t="s">
        <v>27</v>
      </c>
      <c r="L78" s="85" t="s">
        <v>659</v>
      </c>
      <c r="M78" s="83" t="s">
        <v>27</v>
      </c>
      <c r="N78" s="85" t="s">
        <v>42</v>
      </c>
      <c r="O78" s="181" t="s">
        <v>27</v>
      </c>
      <c r="P78" s="86">
        <v>2</v>
      </c>
      <c r="Q78" s="88" t="s">
        <v>552</v>
      </c>
      <c r="R78" s="182" t="s">
        <v>42</v>
      </c>
      <c r="S78" s="182" t="s">
        <v>27</v>
      </c>
      <c r="T78" s="85" t="s">
        <v>27</v>
      </c>
      <c r="U78" s="87" t="s">
        <v>550</v>
      </c>
      <c r="V78" s="184" t="s">
        <v>675</v>
      </c>
      <c r="W78" s="184" t="s">
        <v>847</v>
      </c>
    </row>
    <row r="79" spans="1:23" x14ac:dyDescent="0.2">
      <c r="A79" s="189"/>
      <c r="B79" s="83"/>
      <c r="C79" s="85"/>
      <c r="D79" s="85"/>
      <c r="E79" s="85"/>
      <c r="F79" s="87"/>
      <c r="G79" s="83"/>
      <c r="H79" s="85"/>
      <c r="I79" s="85"/>
      <c r="J79" s="87"/>
      <c r="K79" s="85"/>
      <c r="L79" s="85"/>
      <c r="M79" s="83"/>
      <c r="N79" s="85"/>
      <c r="O79" s="181"/>
      <c r="P79" s="86"/>
      <c r="Q79" s="88"/>
      <c r="R79" s="182"/>
      <c r="S79" s="182"/>
      <c r="T79" s="85"/>
      <c r="U79" s="87"/>
      <c r="V79" s="184"/>
      <c r="W79" s="184"/>
    </row>
    <row r="80" spans="1:23" x14ac:dyDescent="0.2">
      <c r="A80" s="179"/>
      <c r="B80" s="83"/>
      <c r="C80" s="85"/>
      <c r="D80" s="85"/>
      <c r="E80" s="85"/>
      <c r="F80" s="87"/>
      <c r="G80" s="83"/>
      <c r="H80" s="85"/>
      <c r="I80" s="85"/>
      <c r="J80" s="87"/>
      <c r="K80" s="85"/>
      <c r="L80" s="85"/>
      <c r="M80" s="83"/>
      <c r="N80" s="85"/>
      <c r="O80" s="181"/>
      <c r="P80" s="86"/>
      <c r="Q80" s="88"/>
      <c r="R80" s="182"/>
      <c r="S80" s="182"/>
      <c r="T80" s="85"/>
      <c r="U80" s="87"/>
      <c r="V80" s="184"/>
      <c r="W80" s="184"/>
    </row>
    <row r="81" spans="1:23" ht="67.5" customHeight="1" x14ac:dyDescent="0.2">
      <c r="A81" s="185">
        <v>43</v>
      </c>
      <c r="B81" s="83">
        <v>118</v>
      </c>
      <c r="C81" s="84">
        <v>43467</v>
      </c>
      <c r="D81" s="85" t="s">
        <v>83</v>
      </c>
      <c r="E81" s="85" t="s">
        <v>62</v>
      </c>
      <c r="F81" s="87" t="s">
        <v>8</v>
      </c>
      <c r="G81" s="83" t="s">
        <v>215</v>
      </c>
      <c r="H81" s="85" t="s">
        <v>216</v>
      </c>
      <c r="I81" s="85" t="s">
        <v>217</v>
      </c>
      <c r="J81" s="87" t="s">
        <v>214</v>
      </c>
      <c r="K81" s="85" t="s">
        <v>27</v>
      </c>
      <c r="L81" s="85" t="s">
        <v>659</v>
      </c>
      <c r="M81" s="83" t="s">
        <v>27</v>
      </c>
      <c r="N81" s="85" t="s">
        <v>27</v>
      </c>
      <c r="O81" s="181" t="s">
        <v>42</v>
      </c>
      <c r="P81" s="86">
        <v>1</v>
      </c>
      <c r="Q81" s="88" t="s">
        <v>552</v>
      </c>
      <c r="R81" s="182" t="s">
        <v>42</v>
      </c>
      <c r="S81" s="182" t="s">
        <v>27</v>
      </c>
      <c r="T81" s="85" t="s">
        <v>27</v>
      </c>
      <c r="U81" s="87" t="s">
        <v>550</v>
      </c>
      <c r="V81" s="184" t="s">
        <v>676</v>
      </c>
      <c r="W81" s="184" t="s">
        <v>847</v>
      </c>
    </row>
    <row r="82" spans="1:23" x14ac:dyDescent="0.2">
      <c r="A82" s="179"/>
      <c r="B82" s="83"/>
      <c r="C82" s="85"/>
      <c r="D82" s="85"/>
      <c r="E82" s="85"/>
      <c r="F82" s="87"/>
      <c r="G82" s="83"/>
      <c r="H82" s="85"/>
      <c r="I82" s="85"/>
      <c r="J82" s="87"/>
      <c r="K82" s="85"/>
      <c r="L82" s="85"/>
      <c r="M82" s="83"/>
      <c r="N82" s="85"/>
      <c r="O82" s="181"/>
      <c r="P82" s="86"/>
      <c r="Q82" s="88"/>
      <c r="R82" s="182"/>
      <c r="S82" s="182"/>
      <c r="T82" s="85"/>
      <c r="U82" s="87"/>
      <c r="V82" s="184"/>
      <c r="W82" s="184"/>
    </row>
    <row r="83" spans="1:23" ht="42" customHeight="1" x14ac:dyDescent="0.2">
      <c r="A83" s="185">
        <v>44</v>
      </c>
      <c r="B83" s="83">
        <v>119</v>
      </c>
      <c r="C83" s="84">
        <v>43594</v>
      </c>
      <c r="D83" s="85" t="s">
        <v>54</v>
      </c>
      <c r="E83" s="85" t="s">
        <v>554</v>
      </c>
      <c r="F83" s="87" t="s">
        <v>4</v>
      </c>
      <c r="G83" s="83" t="s">
        <v>218</v>
      </c>
      <c r="H83" s="85" t="s">
        <v>219</v>
      </c>
      <c r="I83" s="85"/>
      <c r="J83" s="87" t="s">
        <v>220</v>
      </c>
      <c r="K83" s="85" t="s">
        <v>27</v>
      </c>
      <c r="L83" s="85" t="s">
        <v>856</v>
      </c>
      <c r="M83" s="83" t="s">
        <v>27</v>
      </c>
      <c r="N83" s="85" t="s">
        <v>27</v>
      </c>
      <c r="O83" s="181" t="s">
        <v>27</v>
      </c>
      <c r="P83" s="86">
        <v>1</v>
      </c>
      <c r="Q83" s="88" t="s">
        <v>552</v>
      </c>
      <c r="R83" s="182" t="s">
        <v>42</v>
      </c>
      <c r="S83" s="182" t="s">
        <v>42</v>
      </c>
      <c r="T83" s="85" t="s">
        <v>550</v>
      </c>
      <c r="U83" s="186" t="s">
        <v>550</v>
      </c>
      <c r="V83" s="184" t="s">
        <v>733</v>
      </c>
      <c r="W83" s="184" t="s">
        <v>550</v>
      </c>
    </row>
    <row r="84" spans="1:23" x14ac:dyDescent="0.2">
      <c r="A84" s="179"/>
      <c r="B84" s="83"/>
      <c r="C84" s="85"/>
      <c r="D84" s="85"/>
      <c r="E84" s="85"/>
      <c r="F84" s="87"/>
      <c r="G84" s="83"/>
      <c r="H84" s="85"/>
      <c r="I84" s="85"/>
      <c r="J84" s="87"/>
      <c r="K84" s="85"/>
      <c r="L84" s="85"/>
      <c r="M84" s="83"/>
      <c r="N84" s="85"/>
      <c r="O84" s="181"/>
      <c r="P84" s="86"/>
      <c r="Q84" s="88"/>
      <c r="R84" s="182"/>
      <c r="S84" s="182"/>
      <c r="T84" s="85"/>
      <c r="U84" s="87"/>
      <c r="V84" s="184"/>
      <c r="W84" s="184"/>
    </row>
    <row r="85" spans="1:23" ht="56.25" customHeight="1" x14ac:dyDescent="0.2">
      <c r="A85" s="185">
        <v>45</v>
      </c>
      <c r="B85" s="83">
        <v>122</v>
      </c>
      <c r="C85" s="84">
        <v>42716</v>
      </c>
      <c r="D85" s="85" t="s">
        <v>83</v>
      </c>
      <c r="E85" s="85" t="s">
        <v>55</v>
      </c>
      <c r="F85" s="87" t="s">
        <v>5</v>
      </c>
      <c r="G85" s="83" t="s">
        <v>221</v>
      </c>
      <c r="H85" s="85" t="s">
        <v>222</v>
      </c>
      <c r="I85" s="85" t="s">
        <v>222</v>
      </c>
      <c r="J85" s="87" t="s">
        <v>223</v>
      </c>
      <c r="K85" s="85" t="s">
        <v>27</v>
      </c>
      <c r="L85" s="85" t="s">
        <v>775</v>
      </c>
      <c r="M85" s="83" t="s">
        <v>27</v>
      </c>
      <c r="N85" s="85" t="s">
        <v>27</v>
      </c>
      <c r="O85" s="181" t="s">
        <v>27</v>
      </c>
      <c r="P85" s="86">
        <v>1</v>
      </c>
      <c r="Q85" s="88" t="s">
        <v>552</v>
      </c>
      <c r="R85" s="205" t="s">
        <v>27</v>
      </c>
      <c r="S85" s="182" t="s">
        <v>42</v>
      </c>
      <c r="T85" s="85" t="s">
        <v>550</v>
      </c>
      <c r="U85" s="186" t="s">
        <v>550</v>
      </c>
      <c r="V85" s="184" t="s">
        <v>871</v>
      </c>
      <c r="W85" s="184" t="s">
        <v>780</v>
      </c>
    </row>
    <row r="86" spans="1:23" x14ac:dyDescent="0.2">
      <c r="A86" s="189"/>
      <c r="B86" s="83"/>
      <c r="C86" s="85"/>
      <c r="D86" s="85"/>
      <c r="E86" s="85"/>
      <c r="F86" s="87"/>
      <c r="G86" s="83"/>
      <c r="H86" s="85"/>
      <c r="I86" s="85"/>
      <c r="J86" s="87"/>
      <c r="K86" s="85"/>
      <c r="L86" s="85"/>
      <c r="M86" s="83"/>
      <c r="N86" s="85"/>
      <c r="O86" s="181"/>
      <c r="P86" s="86"/>
      <c r="Q86" s="88"/>
      <c r="R86" s="182"/>
      <c r="S86" s="182"/>
      <c r="T86" s="85"/>
      <c r="U86" s="87"/>
      <c r="V86" s="184"/>
      <c r="W86" s="184"/>
    </row>
    <row r="87" spans="1:23" x14ac:dyDescent="0.2">
      <c r="A87" s="179"/>
      <c r="B87" s="83"/>
      <c r="C87" s="85"/>
      <c r="D87" s="85"/>
      <c r="E87" s="85"/>
      <c r="F87" s="87"/>
      <c r="G87" s="83"/>
      <c r="H87" s="85"/>
      <c r="I87" s="85"/>
      <c r="J87" s="87"/>
      <c r="K87" s="206"/>
      <c r="L87" s="85"/>
      <c r="M87" s="83"/>
      <c r="N87" s="85"/>
      <c r="O87" s="181"/>
      <c r="P87" s="86"/>
      <c r="Q87" s="88"/>
      <c r="R87" s="182"/>
      <c r="S87" s="182"/>
      <c r="T87" s="85"/>
      <c r="U87" s="87"/>
      <c r="V87" s="184"/>
      <c r="W87" s="184"/>
    </row>
    <row r="88" spans="1:23" ht="49.5" customHeight="1" x14ac:dyDescent="0.2">
      <c r="A88" s="190">
        <v>46</v>
      </c>
      <c r="B88" s="73">
        <v>124</v>
      </c>
      <c r="C88" s="76">
        <v>43858</v>
      </c>
      <c r="D88" s="74" t="s">
        <v>69</v>
      </c>
      <c r="E88" s="74" t="s">
        <v>44</v>
      </c>
      <c r="F88" s="79" t="s">
        <v>13</v>
      </c>
      <c r="G88" s="73" t="s">
        <v>224</v>
      </c>
      <c r="H88" s="74" t="s">
        <v>225</v>
      </c>
      <c r="I88" s="74" t="s">
        <v>226</v>
      </c>
      <c r="J88" s="75" t="s">
        <v>227</v>
      </c>
      <c r="K88" s="73" t="s">
        <v>27</v>
      </c>
      <c r="L88" s="74" t="s">
        <v>586</v>
      </c>
      <c r="M88" s="73" t="s">
        <v>27</v>
      </c>
      <c r="N88" s="74" t="s">
        <v>27</v>
      </c>
      <c r="O88" s="191" t="s">
        <v>27</v>
      </c>
      <c r="P88" s="77">
        <v>2</v>
      </c>
      <c r="Q88" s="78" t="s">
        <v>552</v>
      </c>
      <c r="R88" s="192" t="s">
        <v>42</v>
      </c>
      <c r="S88" s="192" t="s">
        <v>42</v>
      </c>
      <c r="T88" s="74" t="s">
        <v>550</v>
      </c>
      <c r="U88" s="197" t="s">
        <v>550</v>
      </c>
      <c r="V88" s="195" t="s">
        <v>609</v>
      </c>
      <c r="W88" s="195" t="s">
        <v>610</v>
      </c>
    </row>
    <row r="89" spans="1:23" ht="55.5" customHeight="1" x14ac:dyDescent="0.2">
      <c r="A89" s="190">
        <v>47</v>
      </c>
      <c r="B89" s="73">
        <v>125</v>
      </c>
      <c r="C89" s="76">
        <v>44075</v>
      </c>
      <c r="D89" s="74"/>
      <c r="E89" s="74" t="s">
        <v>190</v>
      </c>
      <c r="F89" s="75" t="s">
        <v>7</v>
      </c>
      <c r="G89" s="73" t="s">
        <v>228</v>
      </c>
      <c r="H89" s="74" t="s">
        <v>229</v>
      </c>
      <c r="I89" s="74" t="s">
        <v>229</v>
      </c>
      <c r="J89" s="75" t="s">
        <v>230</v>
      </c>
      <c r="K89" s="74" t="s">
        <v>27</v>
      </c>
      <c r="L89" s="74" t="s">
        <v>864</v>
      </c>
      <c r="M89" s="73" t="s">
        <v>27</v>
      </c>
      <c r="N89" s="74" t="s">
        <v>27</v>
      </c>
      <c r="O89" s="191" t="s">
        <v>27</v>
      </c>
      <c r="P89" s="77">
        <v>1</v>
      </c>
      <c r="Q89" s="78" t="s">
        <v>552</v>
      </c>
      <c r="R89" s="192" t="s">
        <v>42</v>
      </c>
      <c r="S89" s="192" t="s">
        <v>42</v>
      </c>
      <c r="T89" s="74" t="s">
        <v>550</v>
      </c>
      <c r="U89" s="197" t="s">
        <v>550</v>
      </c>
      <c r="V89" s="195" t="s">
        <v>566</v>
      </c>
      <c r="W89" s="195" t="s">
        <v>560</v>
      </c>
    </row>
    <row r="90" spans="1:23" ht="44.25" customHeight="1" x14ac:dyDescent="0.2">
      <c r="A90" s="185">
        <v>48</v>
      </c>
      <c r="B90" s="83">
        <v>126</v>
      </c>
      <c r="C90" s="84">
        <v>44105</v>
      </c>
      <c r="D90" s="85" t="s">
        <v>83</v>
      </c>
      <c r="E90" s="85" t="s">
        <v>156</v>
      </c>
      <c r="F90" s="87" t="s">
        <v>12</v>
      </c>
      <c r="G90" s="83" t="s">
        <v>231</v>
      </c>
      <c r="H90" s="85" t="s">
        <v>232</v>
      </c>
      <c r="I90" s="85" t="s">
        <v>233</v>
      </c>
      <c r="J90" s="87" t="s">
        <v>234</v>
      </c>
      <c r="K90" s="85" t="s">
        <v>27</v>
      </c>
      <c r="L90" s="85" t="s">
        <v>858</v>
      </c>
      <c r="M90" s="83" t="s">
        <v>27</v>
      </c>
      <c r="N90" s="85" t="s">
        <v>27</v>
      </c>
      <c r="O90" s="181" t="s">
        <v>27</v>
      </c>
      <c r="P90" s="86">
        <v>1</v>
      </c>
      <c r="Q90" s="88" t="s">
        <v>552</v>
      </c>
      <c r="R90" s="182" t="s">
        <v>42</v>
      </c>
      <c r="S90" s="182" t="s">
        <v>42</v>
      </c>
      <c r="T90" s="85" t="s">
        <v>550</v>
      </c>
      <c r="U90" s="186" t="s">
        <v>550</v>
      </c>
      <c r="V90" s="184" t="s">
        <v>734</v>
      </c>
      <c r="W90" s="184" t="s">
        <v>853</v>
      </c>
    </row>
    <row r="91" spans="1:23" ht="48" customHeight="1" x14ac:dyDescent="0.2">
      <c r="A91" s="179"/>
      <c r="B91" s="83"/>
      <c r="C91" s="85"/>
      <c r="D91" s="85"/>
      <c r="E91" s="85"/>
      <c r="F91" s="87"/>
      <c r="G91" s="83"/>
      <c r="H91" s="85"/>
      <c r="I91" s="85"/>
      <c r="J91" s="87"/>
      <c r="K91" s="85"/>
      <c r="L91" s="85"/>
      <c r="M91" s="83"/>
      <c r="N91" s="85"/>
      <c r="O91" s="181"/>
      <c r="P91" s="86"/>
      <c r="Q91" s="88"/>
      <c r="R91" s="182"/>
      <c r="S91" s="182"/>
      <c r="T91" s="85"/>
      <c r="U91" s="87"/>
      <c r="V91" s="184"/>
      <c r="W91" s="184"/>
    </row>
    <row r="92" spans="1:23" ht="81.75" customHeight="1" x14ac:dyDescent="0.2">
      <c r="A92" s="190">
        <v>49</v>
      </c>
      <c r="B92" s="73">
        <v>127</v>
      </c>
      <c r="C92" s="76">
        <v>44105</v>
      </c>
      <c r="D92" s="74" t="s">
        <v>83</v>
      </c>
      <c r="E92" s="74" t="s">
        <v>156</v>
      </c>
      <c r="F92" s="75" t="s">
        <v>12</v>
      </c>
      <c r="G92" s="73" t="s">
        <v>235</v>
      </c>
      <c r="H92" s="74" t="s">
        <v>236</v>
      </c>
      <c r="I92" s="74" t="s">
        <v>237</v>
      </c>
      <c r="J92" s="75" t="s">
        <v>238</v>
      </c>
      <c r="K92" s="74" t="s">
        <v>27</v>
      </c>
      <c r="L92" s="74" t="s">
        <v>858</v>
      </c>
      <c r="M92" s="73" t="s">
        <v>27</v>
      </c>
      <c r="N92" s="74" t="s">
        <v>27</v>
      </c>
      <c r="O92" s="191" t="s">
        <v>27</v>
      </c>
      <c r="P92" s="77">
        <v>2</v>
      </c>
      <c r="Q92" s="78" t="s">
        <v>552</v>
      </c>
      <c r="R92" s="192" t="s">
        <v>42</v>
      </c>
      <c r="S92" s="192" t="s">
        <v>42</v>
      </c>
      <c r="T92" s="74" t="s">
        <v>550</v>
      </c>
      <c r="U92" s="197" t="s">
        <v>550</v>
      </c>
      <c r="V92" s="195" t="s">
        <v>735</v>
      </c>
      <c r="W92" s="195" t="s">
        <v>853</v>
      </c>
    </row>
    <row r="93" spans="1:23" ht="48.75" customHeight="1" x14ac:dyDescent="0.2">
      <c r="A93" s="185">
        <v>50</v>
      </c>
      <c r="B93" s="83">
        <v>129</v>
      </c>
      <c r="C93" s="84">
        <v>44307</v>
      </c>
      <c r="D93" s="85" t="s">
        <v>83</v>
      </c>
      <c r="E93" s="85" t="s">
        <v>55</v>
      </c>
      <c r="F93" s="87" t="s">
        <v>9</v>
      </c>
      <c r="G93" s="83" t="s">
        <v>243</v>
      </c>
      <c r="H93" s="85" t="s">
        <v>244</v>
      </c>
      <c r="I93" s="85" t="s">
        <v>244</v>
      </c>
      <c r="J93" s="87" t="s">
        <v>245</v>
      </c>
      <c r="K93" s="85" t="s">
        <v>27</v>
      </c>
      <c r="L93" s="85" t="s">
        <v>796</v>
      </c>
      <c r="M93" s="83" t="s">
        <v>27</v>
      </c>
      <c r="N93" s="85" t="s">
        <v>27</v>
      </c>
      <c r="O93" s="181" t="s">
        <v>27</v>
      </c>
      <c r="P93" s="86">
        <v>2</v>
      </c>
      <c r="Q93" s="88" t="s">
        <v>553</v>
      </c>
      <c r="R93" s="182" t="s">
        <v>42</v>
      </c>
      <c r="S93" s="182" t="s">
        <v>42</v>
      </c>
      <c r="T93" s="85" t="s">
        <v>550</v>
      </c>
      <c r="U93" s="186" t="s">
        <v>550</v>
      </c>
      <c r="V93" s="184" t="s">
        <v>794</v>
      </c>
      <c r="W93" s="184" t="s">
        <v>780</v>
      </c>
    </row>
    <row r="94" spans="1:23" x14ac:dyDescent="0.2">
      <c r="A94" s="189"/>
      <c r="B94" s="83"/>
      <c r="C94" s="85"/>
      <c r="D94" s="85"/>
      <c r="E94" s="85"/>
      <c r="F94" s="87"/>
      <c r="G94" s="83"/>
      <c r="H94" s="85"/>
      <c r="I94" s="85"/>
      <c r="J94" s="87"/>
      <c r="K94" s="85"/>
      <c r="L94" s="85"/>
      <c r="M94" s="83"/>
      <c r="N94" s="85"/>
      <c r="O94" s="181"/>
      <c r="P94" s="86"/>
      <c r="Q94" s="88"/>
      <c r="R94" s="182"/>
      <c r="S94" s="182"/>
      <c r="T94" s="85"/>
      <c r="U94" s="87"/>
      <c r="V94" s="184"/>
      <c r="W94" s="184"/>
    </row>
    <row r="95" spans="1:23" x14ac:dyDescent="0.2">
      <c r="A95" s="189"/>
      <c r="B95" s="83"/>
      <c r="C95" s="85"/>
      <c r="D95" s="85"/>
      <c r="E95" s="85"/>
      <c r="F95" s="87"/>
      <c r="G95" s="83"/>
      <c r="H95" s="85"/>
      <c r="I95" s="85"/>
      <c r="J95" s="87"/>
      <c r="K95" s="85"/>
      <c r="L95" s="85"/>
      <c r="M95" s="83"/>
      <c r="N95" s="85"/>
      <c r="O95" s="181"/>
      <c r="P95" s="86"/>
      <c r="Q95" s="88"/>
      <c r="R95" s="182"/>
      <c r="S95" s="182"/>
      <c r="T95" s="85"/>
      <c r="U95" s="87"/>
      <c r="V95" s="184"/>
      <c r="W95" s="184"/>
    </row>
    <row r="96" spans="1:23" x14ac:dyDescent="0.2">
      <c r="A96" s="189"/>
      <c r="B96" s="83"/>
      <c r="C96" s="85"/>
      <c r="D96" s="85"/>
      <c r="E96" s="85"/>
      <c r="F96" s="87"/>
      <c r="G96" s="83"/>
      <c r="H96" s="85"/>
      <c r="I96" s="85"/>
      <c r="J96" s="87"/>
      <c r="K96" s="85"/>
      <c r="L96" s="85"/>
      <c r="M96" s="83"/>
      <c r="N96" s="85"/>
      <c r="O96" s="181"/>
      <c r="P96" s="86"/>
      <c r="Q96" s="88"/>
      <c r="R96" s="182"/>
      <c r="S96" s="182"/>
      <c r="T96" s="85"/>
      <c r="U96" s="87"/>
      <c r="V96" s="184"/>
      <c r="W96" s="184"/>
    </row>
    <row r="97" spans="1:23" x14ac:dyDescent="0.2">
      <c r="A97" s="189"/>
      <c r="B97" s="83"/>
      <c r="C97" s="85"/>
      <c r="D97" s="85"/>
      <c r="E97" s="85"/>
      <c r="F97" s="87"/>
      <c r="G97" s="83"/>
      <c r="H97" s="85"/>
      <c r="I97" s="85"/>
      <c r="J97" s="87"/>
      <c r="K97" s="85"/>
      <c r="L97" s="85"/>
      <c r="M97" s="83"/>
      <c r="N97" s="85"/>
      <c r="O97" s="181"/>
      <c r="P97" s="86"/>
      <c r="Q97" s="88"/>
      <c r="R97" s="182"/>
      <c r="S97" s="182"/>
      <c r="T97" s="85"/>
      <c r="U97" s="87"/>
      <c r="V97" s="184"/>
      <c r="W97" s="184"/>
    </row>
    <row r="98" spans="1:23" x14ac:dyDescent="0.2">
      <c r="A98" s="189"/>
      <c r="B98" s="83"/>
      <c r="C98" s="85"/>
      <c r="D98" s="85"/>
      <c r="E98" s="85"/>
      <c r="F98" s="87"/>
      <c r="G98" s="83"/>
      <c r="H98" s="85"/>
      <c r="I98" s="85"/>
      <c r="J98" s="87"/>
      <c r="K98" s="85"/>
      <c r="L98" s="85"/>
      <c r="M98" s="83"/>
      <c r="N98" s="85"/>
      <c r="O98" s="181"/>
      <c r="P98" s="86"/>
      <c r="Q98" s="88"/>
      <c r="R98" s="182"/>
      <c r="S98" s="182"/>
      <c r="T98" s="85"/>
      <c r="U98" s="87"/>
      <c r="V98" s="184"/>
      <c r="W98" s="184"/>
    </row>
    <row r="99" spans="1:23" x14ac:dyDescent="0.2">
      <c r="A99" s="179"/>
      <c r="B99" s="83"/>
      <c r="C99" s="85"/>
      <c r="D99" s="85"/>
      <c r="E99" s="85"/>
      <c r="F99" s="87"/>
      <c r="G99" s="83"/>
      <c r="H99" s="85"/>
      <c r="I99" s="85"/>
      <c r="J99" s="87"/>
      <c r="K99" s="85"/>
      <c r="L99" s="85"/>
      <c r="M99" s="83"/>
      <c r="N99" s="85"/>
      <c r="O99" s="181"/>
      <c r="P99" s="86"/>
      <c r="Q99" s="88"/>
      <c r="R99" s="182"/>
      <c r="S99" s="182"/>
      <c r="T99" s="85"/>
      <c r="U99" s="87"/>
      <c r="V99" s="184"/>
      <c r="W99" s="184"/>
    </row>
    <row r="100" spans="1:23" ht="70.5" customHeight="1" x14ac:dyDescent="0.2">
      <c r="A100" s="190">
        <v>51</v>
      </c>
      <c r="B100" s="73">
        <v>130</v>
      </c>
      <c r="C100" s="76">
        <v>44313</v>
      </c>
      <c r="D100" s="74" t="s">
        <v>83</v>
      </c>
      <c r="E100" s="74" t="s">
        <v>55</v>
      </c>
      <c r="F100" s="75" t="s">
        <v>10</v>
      </c>
      <c r="G100" s="73" t="s">
        <v>246</v>
      </c>
      <c r="H100" s="74" t="s">
        <v>247</v>
      </c>
      <c r="I100" s="74" t="s">
        <v>241</v>
      </c>
      <c r="J100" s="75" t="s">
        <v>248</v>
      </c>
      <c r="K100" s="74" t="s">
        <v>27</v>
      </c>
      <c r="L100" s="74" t="s">
        <v>611</v>
      </c>
      <c r="M100" s="73" t="s">
        <v>27</v>
      </c>
      <c r="N100" s="74" t="s">
        <v>27</v>
      </c>
      <c r="O100" s="191" t="s">
        <v>27</v>
      </c>
      <c r="P100" s="77">
        <v>2</v>
      </c>
      <c r="Q100" s="78" t="s">
        <v>553</v>
      </c>
      <c r="R100" s="192" t="s">
        <v>42</v>
      </c>
      <c r="S100" s="192" t="s">
        <v>42</v>
      </c>
      <c r="T100" s="74" t="s">
        <v>550</v>
      </c>
      <c r="U100" s="197" t="s">
        <v>550</v>
      </c>
      <c r="V100" s="195" t="s">
        <v>594</v>
      </c>
      <c r="W100" s="195" t="s">
        <v>593</v>
      </c>
    </row>
    <row r="101" spans="1:23" ht="67.5" customHeight="1" x14ac:dyDescent="0.2">
      <c r="A101" s="185">
        <v>52</v>
      </c>
      <c r="B101" s="83">
        <v>131</v>
      </c>
      <c r="C101" s="84">
        <v>44313</v>
      </c>
      <c r="D101" s="85" t="s">
        <v>173</v>
      </c>
      <c r="E101" s="85" t="s">
        <v>55</v>
      </c>
      <c r="F101" s="87" t="s">
        <v>10</v>
      </c>
      <c r="G101" s="83" t="s">
        <v>249</v>
      </c>
      <c r="H101" s="85" t="s">
        <v>250</v>
      </c>
      <c r="I101" s="85" t="s">
        <v>251</v>
      </c>
      <c r="J101" s="87" t="s">
        <v>252</v>
      </c>
      <c r="K101" s="85" t="s">
        <v>27</v>
      </c>
      <c r="L101" s="85" t="s">
        <v>587</v>
      </c>
      <c r="M101" s="83" t="s">
        <v>27</v>
      </c>
      <c r="N101" s="85" t="s">
        <v>27</v>
      </c>
      <c r="O101" s="181" t="s">
        <v>27</v>
      </c>
      <c r="P101" s="86">
        <v>2</v>
      </c>
      <c r="Q101" s="88" t="s">
        <v>553</v>
      </c>
      <c r="R101" s="182" t="s">
        <v>42</v>
      </c>
      <c r="S101" s="182" t="s">
        <v>42</v>
      </c>
      <c r="T101" s="85" t="s">
        <v>550</v>
      </c>
      <c r="U101" s="186" t="s">
        <v>550</v>
      </c>
      <c r="V101" s="184" t="s">
        <v>869</v>
      </c>
      <c r="W101" s="184" t="s">
        <v>593</v>
      </c>
    </row>
    <row r="102" spans="1:23" x14ac:dyDescent="0.2">
      <c r="A102" s="189"/>
      <c r="B102" s="83"/>
      <c r="C102" s="85"/>
      <c r="D102" s="85"/>
      <c r="E102" s="85"/>
      <c r="F102" s="87"/>
      <c r="G102" s="83"/>
      <c r="H102" s="85"/>
      <c r="I102" s="85"/>
      <c r="J102" s="87"/>
      <c r="K102" s="85"/>
      <c r="L102" s="85"/>
      <c r="M102" s="83"/>
      <c r="N102" s="85"/>
      <c r="O102" s="181"/>
      <c r="P102" s="86"/>
      <c r="Q102" s="88"/>
      <c r="R102" s="182"/>
      <c r="S102" s="182"/>
      <c r="T102" s="85"/>
      <c r="U102" s="183"/>
      <c r="V102" s="184"/>
      <c r="W102" s="184"/>
    </row>
    <row r="103" spans="1:23" x14ac:dyDescent="0.2">
      <c r="A103" s="179"/>
      <c r="B103" s="83"/>
      <c r="C103" s="85"/>
      <c r="D103" s="85"/>
      <c r="E103" s="85"/>
      <c r="F103" s="87"/>
      <c r="G103" s="83"/>
      <c r="H103" s="85"/>
      <c r="I103" s="85"/>
      <c r="J103" s="87"/>
      <c r="K103" s="85"/>
      <c r="L103" s="85"/>
      <c r="M103" s="83"/>
      <c r="N103" s="85"/>
      <c r="O103" s="181"/>
      <c r="P103" s="86"/>
      <c r="Q103" s="88"/>
      <c r="R103" s="182"/>
      <c r="S103" s="182"/>
      <c r="T103" s="85"/>
      <c r="U103" s="183"/>
      <c r="V103" s="184"/>
      <c r="W103" s="184"/>
    </row>
    <row r="104" spans="1:23" ht="108" customHeight="1" x14ac:dyDescent="0.2">
      <c r="A104" s="190">
        <v>53</v>
      </c>
      <c r="B104" s="73">
        <v>132</v>
      </c>
      <c r="C104" s="76">
        <v>44313</v>
      </c>
      <c r="D104" s="74" t="s">
        <v>173</v>
      </c>
      <c r="E104" s="74" t="s">
        <v>55</v>
      </c>
      <c r="F104" s="75" t="s">
        <v>10</v>
      </c>
      <c r="G104" s="73" t="s">
        <v>253</v>
      </c>
      <c r="H104" s="74" t="s">
        <v>254</v>
      </c>
      <c r="I104" s="74" t="s">
        <v>254</v>
      </c>
      <c r="J104" s="75" t="s">
        <v>255</v>
      </c>
      <c r="K104" s="74" t="s">
        <v>27</v>
      </c>
      <c r="L104" s="74" t="s">
        <v>587</v>
      </c>
      <c r="M104" s="73" t="s">
        <v>27</v>
      </c>
      <c r="N104" s="74" t="s">
        <v>27</v>
      </c>
      <c r="O104" s="191" t="s">
        <v>27</v>
      </c>
      <c r="P104" s="77">
        <v>2</v>
      </c>
      <c r="Q104" s="78" t="s">
        <v>553</v>
      </c>
      <c r="R104" s="192" t="s">
        <v>42</v>
      </c>
      <c r="S104" s="192" t="s">
        <v>42</v>
      </c>
      <c r="T104" s="74" t="s">
        <v>550</v>
      </c>
      <c r="U104" s="197" t="s">
        <v>550</v>
      </c>
      <c r="V104" s="195" t="s">
        <v>592</v>
      </c>
      <c r="W104" s="195" t="s">
        <v>593</v>
      </c>
    </row>
    <row r="105" spans="1:23" ht="60" customHeight="1" x14ac:dyDescent="0.2">
      <c r="A105" s="185">
        <v>54</v>
      </c>
      <c r="B105" s="83">
        <v>133</v>
      </c>
      <c r="C105" s="84">
        <v>44313</v>
      </c>
      <c r="D105" s="85" t="s">
        <v>256</v>
      </c>
      <c r="E105" s="85" t="s">
        <v>55</v>
      </c>
      <c r="F105" s="87" t="s">
        <v>10</v>
      </c>
      <c r="G105" s="83" t="s">
        <v>257</v>
      </c>
      <c r="H105" s="85" t="s">
        <v>258</v>
      </c>
      <c r="I105" s="85" t="s">
        <v>258</v>
      </c>
      <c r="J105" s="87" t="s">
        <v>259</v>
      </c>
      <c r="K105" s="85" t="s">
        <v>27</v>
      </c>
      <c r="L105" s="85" t="s">
        <v>587</v>
      </c>
      <c r="M105" s="83" t="s">
        <v>27</v>
      </c>
      <c r="N105" s="85" t="s">
        <v>27</v>
      </c>
      <c r="O105" s="181" t="s">
        <v>27</v>
      </c>
      <c r="P105" s="86">
        <v>2</v>
      </c>
      <c r="Q105" s="88" t="s">
        <v>553</v>
      </c>
      <c r="R105" s="182" t="s">
        <v>42</v>
      </c>
      <c r="S105" s="182" t="s">
        <v>42</v>
      </c>
      <c r="T105" s="85" t="s">
        <v>550</v>
      </c>
      <c r="U105" s="186" t="s">
        <v>550</v>
      </c>
      <c r="V105" s="184" t="s">
        <v>612</v>
      </c>
      <c r="W105" s="184" t="s">
        <v>593</v>
      </c>
    </row>
    <row r="106" spans="1:23" x14ac:dyDescent="0.2">
      <c r="A106" s="189"/>
      <c r="B106" s="83"/>
      <c r="C106" s="85"/>
      <c r="D106" s="85"/>
      <c r="E106" s="85"/>
      <c r="F106" s="87"/>
      <c r="G106" s="83"/>
      <c r="H106" s="85"/>
      <c r="I106" s="85"/>
      <c r="J106" s="87"/>
      <c r="K106" s="85"/>
      <c r="L106" s="85"/>
      <c r="M106" s="83"/>
      <c r="N106" s="85"/>
      <c r="O106" s="181"/>
      <c r="P106" s="86"/>
      <c r="Q106" s="88"/>
      <c r="R106" s="182"/>
      <c r="S106" s="182"/>
      <c r="T106" s="85"/>
      <c r="U106" s="183"/>
      <c r="V106" s="184"/>
      <c r="W106" s="184"/>
    </row>
    <row r="107" spans="1:23" x14ac:dyDescent="0.2">
      <c r="A107" s="189"/>
      <c r="B107" s="83"/>
      <c r="C107" s="85"/>
      <c r="D107" s="85"/>
      <c r="E107" s="85"/>
      <c r="F107" s="87"/>
      <c r="G107" s="83"/>
      <c r="H107" s="85"/>
      <c r="I107" s="85"/>
      <c r="J107" s="87"/>
      <c r="K107" s="85"/>
      <c r="L107" s="85"/>
      <c r="M107" s="83"/>
      <c r="N107" s="85"/>
      <c r="O107" s="181"/>
      <c r="P107" s="86"/>
      <c r="Q107" s="88"/>
      <c r="R107" s="182"/>
      <c r="S107" s="182"/>
      <c r="T107" s="85"/>
      <c r="U107" s="183"/>
      <c r="V107" s="184"/>
      <c r="W107" s="184"/>
    </row>
    <row r="108" spans="1:23" ht="12" customHeight="1" x14ac:dyDescent="0.2">
      <c r="A108" s="179"/>
      <c r="B108" s="83"/>
      <c r="C108" s="85"/>
      <c r="D108" s="85"/>
      <c r="E108" s="85"/>
      <c r="F108" s="87"/>
      <c r="G108" s="83"/>
      <c r="H108" s="85"/>
      <c r="I108" s="85"/>
      <c r="J108" s="87"/>
      <c r="K108" s="85"/>
      <c r="L108" s="85"/>
      <c r="M108" s="83"/>
      <c r="N108" s="85"/>
      <c r="O108" s="181"/>
      <c r="P108" s="86"/>
      <c r="Q108" s="88"/>
      <c r="R108" s="182"/>
      <c r="S108" s="182"/>
      <c r="T108" s="85"/>
      <c r="U108" s="183"/>
      <c r="V108" s="184"/>
      <c r="W108" s="184"/>
    </row>
    <row r="109" spans="1:23" ht="48" customHeight="1" x14ac:dyDescent="0.2">
      <c r="A109" s="190">
        <v>55</v>
      </c>
      <c r="B109" s="73">
        <v>134</v>
      </c>
      <c r="C109" s="76">
        <v>44313</v>
      </c>
      <c r="D109" s="74" t="s">
        <v>83</v>
      </c>
      <c r="E109" s="74" t="s">
        <v>55</v>
      </c>
      <c r="F109" s="75" t="s">
        <v>9</v>
      </c>
      <c r="G109" s="73" t="s">
        <v>260</v>
      </c>
      <c r="H109" s="74" t="s">
        <v>261</v>
      </c>
      <c r="I109" s="74" t="s">
        <v>261</v>
      </c>
      <c r="J109" s="75" t="s">
        <v>262</v>
      </c>
      <c r="K109" s="74" t="s">
        <v>27</v>
      </c>
      <c r="L109" s="74" t="s">
        <v>781</v>
      </c>
      <c r="M109" s="73" t="s">
        <v>27</v>
      </c>
      <c r="N109" s="74" t="s">
        <v>27</v>
      </c>
      <c r="O109" s="191" t="s">
        <v>27</v>
      </c>
      <c r="P109" s="77">
        <v>1</v>
      </c>
      <c r="Q109" s="78" t="s">
        <v>552</v>
      </c>
      <c r="R109" s="192" t="s">
        <v>42</v>
      </c>
      <c r="S109" s="192" t="s">
        <v>42</v>
      </c>
      <c r="T109" s="74" t="s">
        <v>550</v>
      </c>
      <c r="U109" s="197" t="s">
        <v>550</v>
      </c>
      <c r="V109" s="195" t="s">
        <v>787</v>
      </c>
      <c r="W109" s="195" t="s">
        <v>780</v>
      </c>
    </row>
    <row r="110" spans="1:23" ht="75" customHeight="1" x14ac:dyDescent="0.2">
      <c r="A110" s="190">
        <v>56</v>
      </c>
      <c r="B110" s="73">
        <v>135</v>
      </c>
      <c r="C110" s="76">
        <v>44313</v>
      </c>
      <c r="D110" s="74" t="s">
        <v>83</v>
      </c>
      <c r="E110" s="74" t="s">
        <v>55</v>
      </c>
      <c r="F110" s="75" t="s">
        <v>9</v>
      </c>
      <c r="G110" s="73" t="s">
        <v>263</v>
      </c>
      <c r="H110" s="74" t="s">
        <v>264</v>
      </c>
      <c r="I110" s="74" t="s">
        <v>264</v>
      </c>
      <c r="J110" s="75"/>
      <c r="K110" s="74" t="s">
        <v>42</v>
      </c>
      <c r="L110" s="74" t="s">
        <v>782</v>
      </c>
      <c r="M110" s="73" t="s">
        <v>27</v>
      </c>
      <c r="N110" s="74" t="s">
        <v>42</v>
      </c>
      <c r="O110" s="191" t="s">
        <v>27</v>
      </c>
      <c r="P110" s="77">
        <v>1</v>
      </c>
      <c r="Q110" s="78" t="s">
        <v>552</v>
      </c>
      <c r="R110" s="192" t="s">
        <v>42</v>
      </c>
      <c r="S110" s="192" t="s">
        <v>42</v>
      </c>
      <c r="T110" s="74" t="s">
        <v>550</v>
      </c>
      <c r="U110" s="197" t="s">
        <v>550</v>
      </c>
      <c r="V110" s="195" t="s">
        <v>870</v>
      </c>
      <c r="W110" s="195" t="s">
        <v>780</v>
      </c>
    </row>
    <row r="111" spans="1:23" ht="72" customHeight="1" x14ac:dyDescent="0.2">
      <c r="A111" s="190">
        <v>57</v>
      </c>
      <c r="B111" s="73">
        <v>136</v>
      </c>
      <c r="C111" s="76">
        <v>44313</v>
      </c>
      <c r="D111" s="74" t="s">
        <v>83</v>
      </c>
      <c r="E111" s="74" t="s">
        <v>55</v>
      </c>
      <c r="F111" s="75" t="s">
        <v>9</v>
      </c>
      <c r="G111" s="73" t="s">
        <v>265</v>
      </c>
      <c r="H111" s="74" t="s">
        <v>266</v>
      </c>
      <c r="I111" s="74" t="s">
        <v>266</v>
      </c>
      <c r="J111" s="75" t="s">
        <v>267</v>
      </c>
      <c r="K111" s="74" t="s">
        <v>27</v>
      </c>
      <c r="L111" s="74" t="s">
        <v>783</v>
      </c>
      <c r="M111" s="73" t="s">
        <v>27</v>
      </c>
      <c r="N111" s="74" t="s">
        <v>27</v>
      </c>
      <c r="O111" s="191" t="s">
        <v>42</v>
      </c>
      <c r="P111" s="77">
        <v>1</v>
      </c>
      <c r="Q111" s="78" t="s">
        <v>552</v>
      </c>
      <c r="R111" s="192" t="s">
        <v>42</v>
      </c>
      <c r="S111" s="192" t="s">
        <v>42</v>
      </c>
      <c r="T111" s="74" t="s">
        <v>550</v>
      </c>
      <c r="U111" s="197" t="s">
        <v>550</v>
      </c>
      <c r="V111" s="195" t="s">
        <v>788</v>
      </c>
      <c r="W111" s="195" t="s">
        <v>780</v>
      </c>
    </row>
    <row r="112" spans="1:23" ht="75" customHeight="1" x14ac:dyDescent="0.2">
      <c r="A112" s="190">
        <v>58</v>
      </c>
      <c r="B112" s="73">
        <v>137</v>
      </c>
      <c r="C112" s="76">
        <v>44313</v>
      </c>
      <c r="D112" s="74" t="s">
        <v>83</v>
      </c>
      <c r="E112" s="74" t="s">
        <v>55</v>
      </c>
      <c r="F112" s="75" t="s">
        <v>9</v>
      </c>
      <c r="G112" s="73" t="s">
        <v>268</v>
      </c>
      <c r="H112" s="74" t="s">
        <v>269</v>
      </c>
      <c r="I112" s="74" t="s">
        <v>270</v>
      </c>
      <c r="J112" s="75" t="s">
        <v>271</v>
      </c>
      <c r="K112" s="74" t="s">
        <v>27</v>
      </c>
      <c r="L112" s="74" t="s">
        <v>784</v>
      </c>
      <c r="M112" s="73" t="s">
        <v>27</v>
      </c>
      <c r="N112" s="74" t="s">
        <v>27</v>
      </c>
      <c r="O112" s="191" t="s">
        <v>27</v>
      </c>
      <c r="P112" s="77">
        <v>1</v>
      </c>
      <c r="Q112" s="78" t="s">
        <v>552</v>
      </c>
      <c r="R112" s="207" t="s">
        <v>27</v>
      </c>
      <c r="S112" s="192" t="s">
        <v>42</v>
      </c>
      <c r="T112" s="74" t="s">
        <v>550</v>
      </c>
      <c r="U112" s="197" t="s">
        <v>550</v>
      </c>
      <c r="V112" s="195" t="s">
        <v>789</v>
      </c>
      <c r="W112" s="195" t="s">
        <v>780</v>
      </c>
    </row>
    <row r="113" spans="1:23" ht="59.25" customHeight="1" x14ac:dyDescent="0.2">
      <c r="A113" s="190">
        <v>59</v>
      </c>
      <c r="B113" s="73">
        <v>138</v>
      </c>
      <c r="C113" s="76">
        <v>44313</v>
      </c>
      <c r="D113" s="74" t="s">
        <v>83</v>
      </c>
      <c r="E113" s="74" t="s">
        <v>55</v>
      </c>
      <c r="F113" s="75" t="s">
        <v>9</v>
      </c>
      <c r="G113" s="73" t="s">
        <v>272</v>
      </c>
      <c r="H113" s="74" t="s">
        <v>273</v>
      </c>
      <c r="I113" s="74" t="s">
        <v>274</v>
      </c>
      <c r="J113" s="75" t="s">
        <v>271</v>
      </c>
      <c r="K113" s="74" t="s">
        <v>27</v>
      </c>
      <c r="L113" s="74" t="s">
        <v>785</v>
      </c>
      <c r="M113" s="73" t="s">
        <v>27</v>
      </c>
      <c r="N113" s="74" t="s">
        <v>27</v>
      </c>
      <c r="O113" s="191" t="s">
        <v>27</v>
      </c>
      <c r="P113" s="77">
        <v>2</v>
      </c>
      <c r="Q113" s="78" t="s">
        <v>552</v>
      </c>
      <c r="R113" s="192" t="s">
        <v>42</v>
      </c>
      <c r="S113" s="192" t="s">
        <v>42</v>
      </c>
      <c r="T113" s="74" t="s">
        <v>550</v>
      </c>
      <c r="U113" s="197" t="s">
        <v>550</v>
      </c>
      <c r="V113" s="195" t="s">
        <v>790</v>
      </c>
      <c r="W113" s="195" t="s">
        <v>780</v>
      </c>
    </row>
    <row r="114" spans="1:23" ht="72" customHeight="1" thickBot="1" x14ac:dyDescent="0.25">
      <c r="A114" s="208">
        <v>60</v>
      </c>
      <c r="B114" s="15">
        <v>139</v>
      </c>
      <c r="C114" s="16">
        <v>44313</v>
      </c>
      <c r="D114" s="17" t="s">
        <v>83</v>
      </c>
      <c r="E114" s="17" t="s">
        <v>55</v>
      </c>
      <c r="F114" s="18" t="s">
        <v>9</v>
      </c>
      <c r="G114" s="15" t="s">
        <v>275</v>
      </c>
      <c r="H114" s="17" t="s">
        <v>276</v>
      </c>
      <c r="I114" s="17" t="s">
        <v>276</v>
      </c>
      <c r="J114" s="18" t="s">
        <v>271</v>
      </c>
      <c r="K114" s="17" t="s">
        <v>27</v>
      </c>
      <c r="L114" s="17" t="s">
        <v>786</v>
      </c>
      <c r="M114" s="15" t="s">
        <v>27</v>
      </c>
      <c r="N114" s="17" t="s">
        <v>27</v>
      </c>
      <c r="O114" s="209" t="s">
        <v>27</v>
      </c>
      <c r="P114" s="63">
        <v>3</v>
      </c>
      <c r="Q114" s="21" t="s">
        <v>552</v>
      </c>
      <c r="R114" s="210" t="s">
        <v>42</v>
      </c>
      <c r="S114" s="210" t="s">
        <v>42</v>
      </c>
      <c r="T114" s="17" t="s">
        <v>550</v>
      </c>
      <c r="U114" s="211" t="s">
        <v>42</v>
      </c>
      <c r="V114" s="212" t="s">
        <v>791</v>
      </c>
      <c r="W114" s="212" t="s">
        <v>780</v>
      </c>
    </row>
    <row r="115" spans="1:23" s="217" customFormat="1" ht="62.25" customHeight="1" x14ac:dyDescent="0.2">
      <c r="A115" s="213"/>
      <c r="B115" s="50">
        <v>128</v>
      </c>
      <c r="C115" s="51">
        <v>44319</v>
      </c>
      <c r="D115" s="64" t="s">
        <v>872</v>
      </c>
      <c r="E115" s="52" t="s">
        <v>55</v>
      </c>
      <c r="F115" s="53" t="s">
        <v>10</v>
      </c>
      <c r="G115" s="50" t="s">
        <v>239</v>
      </c>
      <c r="H115" s="52" t="s">
        <v>240</v>
      </c>
      <c r="I115" s="52" t="s">
        <v>241</v>
      </c>
      <c r="J115" s="53" t="s">
        <v>242</v>
      </c>
      <c r="K115" s="52"/>
      <c r="L115" s="52"/>
      <c r="M115" s="50"/>
      <c r="N115" s="52"/>
      <c r="O115" s="214"/>
      <c r="P115" s="54">
        <v>2</v>
      </c>
      <c r="Q115" s="55" t="s">
        <v>552</v>
      </c>
      <c r="R115" s="215"/>
      <c r="S115" s="215"/>
      <c r="T115" s="52"/>
      <c r="U115" s="53"/>
      <c r="V115" s="216"/>
      <c r="W115" s="216"/>
    </row>
    <row r="116" spans="1:23" hidden="1" x14ac:dyDescent="0.2">
      <c r="F116" s="218"/>
    </row>
    <row r="117" spans="1:23" hidden="1" x14ac:dyDescent="0.2">
      <c r="F117" s="218"/>
    </row>
    <row r="118" spans="1:23" hidden="1" x14ac:dyDescent="0.2">
      <c r="F118" s="218"/>
    </row>
    <row r="119" spans="1:23" hidden="1" x14ac:dyDescent="0.2">
      <c r="F119" s="218"/>
    </row>
    <row r="120" spans="1:23" hidden="1" x14ac:dyDescent="0.2">
      <c r="F120" s="218"/>
    </row>
    <row r="121" spans="1:23" hidden="1" x14ac:dyDescent="0.2">
      <c r="F121" s="218"/>
    </row>
    <row r="122" spans="1:23" hidden="1" x14ac:dyDescent="0.2">
      <c r="F122" s="218"/>
    </row>
    <row r="123" spans="1:23" hidden="1" x14ac:dyDescent="0.2">
      <c r="F123" s="218"/>
    </row>
    <row r="124" spans="1:23" hidden="1" x14ac:dyDescent="0.2">
      <c r="F124" s="218"/>
    </row>
    <row r="125" spans="1:23" hidden="1" x14ac:dyDescent="0.2">
      <c r="F125" s="218"/>
    </row>
    <row r="126" spans="1:23" hidden="1" x14ac:dyDescent="0.2">
      <c r="F126" s="218"/>
    </row>
    <row r="127" spans="1:23" hidden="1" x14ac:dyDescent="0.2">
      <c r="F127" s="218"/>
    </row>
    <row r="128" spans="1:23" hidden="1" x14ac:dyDescent="0.2">
      <c r="F128" s="218"/>
    </row>
    <row r="129" spans="6:6" hidden="1" x14ac:dyDescent="0.2">
      <c r="F129" s="218"/>
    </row>
    <row r="130" spans="6:6" hidden="1" x14ac:dyDescent="0.2">
      <c r="F130" s="218"/>
    </row>
    <row r="131" spans="6:6" hidden="1" x14ac:dyDescent="0.2">
      <c r="F131" s="218"/>
    </row>
    <row r="132" spans="6:6" hidden="1" x14ac:dyDescent="0.2">
      <c r="F132" s="218"/>
    </row>
    <row r="133" spans="6:6" hidden="1" x14ac:dyDescent="0.2">
      <c r="F133" s="218"/>
    </row>
    <row r="134" spans="6:6" hidden="1" x14ac:dyDescent="0.2">
      <c r="F134" s="218"/>
    </row>
    <row r="135" spans="6:6" hidden="1" x14ac:dyDescent="0.2">
      <c r="F135" s="218"/>
    </row>
    <row r="136" spans="6:6" hidden="1" x14ac:dyDescent="0.2">
      <c r="F136" s="218"/>
    </row>
    <row r="137" spans="6:6" hidden="1" x14ac:dyDescent="0.2">
      <c r="F137" s="218"/>
    </row>
    <row r="138" spans="6:6" hidden="1" x14ac:dyDescent="0.2">
      <c r="F138" s="218"/>
    </row>
    <row r="139" spans="6:6" hidden="1" x14ac:dyDescent="0.2">
      <c r="F139" s="218"/>
    </row>
    <row r="140" spans="6:6" hidden="1" x14ac:dyDescent="0.2">
      <c r="F140" s="218"/>
    </row>
    <row r="141" spans="6:6" hidden="1" x14ac:dyDescent="0.2">
      <c r="F141" s="218"/>
    </row>
    <row r="142" spans="6:6" hidden="1" x14ac:dyDescent="0.2">
      <c r="F142" s="218"/>
    </row>
    <row r="143" spans="6:6" hidden="1" x14ac:dyDescent="0.2">
      <c r="F143" s="218"/>
    </row>
    <row r="144" spans="6:6" hidden="1" x14ac:dyDescent="0.2">
      <c r="F144" s="218"/>
    </row>
    <row r="145" spans="6:6" hidden="1" x14ac:dyDescent="0.2">
      <c r="F145" s="218"/>
    </row>
    <row r="146" spans="6:6" hidden="1" x14ac:dyDescent="0.2">
      <c r="F146" s="218"/>
    </row>
  </sheetData>
  <sheetProtection algorithmName="SHA-512" hashValue="6j7iwijRafrRugAfKULF5Bvjc9iSGDlGSYhOw+qUJw9tS4YTcI/Q2mEu2HKHOcaHmjNVhKqoWpsetu5qak7BLQ==" saltValue="gppl6/UzjFfzdXkNR7mPMw==" spinCount="100000" sheet="1" objects="1" scenarios="1" formatCells="0" formatColumns="0" formatRows="0" sort="0" autoFilter="0" pivotTables="0"/>
  <autoFilter ref="D6:U115" xr:uid="{E9310905-A99E-45FD-A52E-708001A3AA61}"/>
  <dataConsolidate/>
  <mergeCells count="723">
    <mergeCell ref="V5:V6"/>
    <mergeCell ref="W5:W6"/>
    <mergeCell ref="A7:A8"/>
    <mergeCell ref="B7:B8"/>
    <mergeCell ref="C7:C8"/>
    <mergeCell ref="D7:D8"/>
    <mergeCell ref="E7:E8"/>
    <mergeCell ref="B4:J4"/>
    <mergeCell ref="A5:A6"/>
    <mergeCell ref="B5:B6"/>
    <mergeCell ref="C5:C6"/>
    <mergeCell ref="D5:F5"/>
    <mergeCell ref="H5:I5"/>
    <mergeCell ref="F7:F8"/>
    <mergeCell ref="G7:G8"/>
    <mergeCell ref="H7:H8"/>
    <mergeCell ref="I7:I8"/>
    <mergeCell ref="J7:J8"/>
    <mergeCell ref="K7:K8"/>
    <mergeCell ref="K5:O5"/>
    <mergeCell ref="P5:Q5"/>
    <mergeCell ref="R5:U5"/>
    <mergeCell ref="R7:R8"/>
    <mergeCell ref="S7:S8"/>
    <mergeCell ref="C9:C10"/>
    <mergeCell ref="D9:D10"/>
    <mergeCell ref="E9:E10"/>
    <mergeCell ref="S9:S10"/>
    <mergeCell ref="T7:T8"/>
    <mergeCell ref="U7:U8"/>
    <mergeCell ref="V7:V8"/>
    <mergeCell ref="W7:W8"/>
    <mergeCell ref="L7:L8"/>
    <mergeCell ref="M7:M8"/>
    <mergeCell ref="N7:N8"/>
    <mergeCell ref="O7:O8"/>
    <mergeCell ref="P7:P8"/>
    <mergeCell ref="Q7:Q8"/>
    <mergeCell ref="R9:R10"/>
    <mergeCell ref="T9:T10"/>
    <mergeCell ref="U9:U10"/>
    <mergeCell ref="A11:A12"/>
    <mergeCell ref="B11:B12"/>
    <mergeCell ref="C11:C12"/>
    <mergeCell ref="D11:D12"/>
    <mergeCell ref="E11:E12"/>
    <mergeCell ref="M9:M10"/>
    <mergeCell ref="N9:N10"/>
    <mergeCell ref="O9:O10"/>
    <mergeCell ref="P9:P10"/>
    <mergeCell ref="F9:F10"/>
    <mergeCell ref="F11:F12"/>
    <mergeCell ref="G11:G12"/>
    <mergeCell ref="H11:H12"/>
    <mergeCell ref="I11:I12"/>
    <mergeCell ref="J11:J12"/>
    <mergeCell ref="K11:K12"/>
    <mergeCell ref="G9:G10"/>
    <mergeCell ref="H9:H10"/>
    <mergeCell ref="I9:I10"/>
    <mergeCell ref="J9:J10"/>
    <mergeCell ref="K9:K10"/>
    <mergeCell ref="L9:L10"/>
    <mergeCell ref="A9:A10"/>
    <mergeCell ref="B9:B10"/>
    <mergeCell ref="R11:R12"/>
    <mergeCell ref="S11:S12"/>
    <mergeCell ref="T11:T12"/>
    <mergeCell ref="U11:U12"/>
    <mergeCell ref="V9:V10"/>
    <mergeCell ref="W11:W12"/>
    <mergeCell ref="L11:L12"/>
    <mergeCell ref="M11:M12"/>
    <mergeCell ref="N11:N12"/>
    <mergeCell ref="O11:O12"/>
    <mergeCell ref="P11:P12"/>
    <mergeCell ref="Q11:Q12"/>
    <mergeCell ref="V11:V12"/>
    <mergeCell ref="W9:W10"/>
    <mergeCell ref="Q9:Q10"/>
    <mergeCell ref="V13:V14"/>
    <mergeCell ref="W13:W14"/>
    <mergeCell ref="Q13:Q14"/>
    <mergeCell ref="R13:R14"/>
    <mergeCell ref="B13:B14"/>
    <mergeCell ref="C13:C14"/>
    <mergeCell ref="D13:D14"/>
    <mergeCell ref="E13:E14"/>
    <mergeCell ref="F15:F17"/>
    <mergeCell ref="G15:G17"/>
    <mergeCell ref="H15:H17"/>
    <mergeCell ref="I15:I17"/>
    <mergeCell ref="S13:S14"/>
    <mergeCell ref="T13:T14"/>
    <mergeCell ref="U13:U14"/>
    <mergeCell ref="F13:F14"/>
    <mergeCell ref="R15:R17"/>
    <mergeCell ref="S15:S17"/>
    <mergeCell ref="T15:T17"/>
    <mergeCell ref="U15:U17"/>
    <mergeCell ref="W15:W17"/>
    <mergeCell ref="Q15:Q17"/>
    <mergeCell ref="V15:V17"/>
    <mergeCell ref="A15:A17"/>
    <mergeCell ref="B15:B17"/>
    <mergeCell ref="C15:C17"/>
    <mergeCell ref="D15:D17"/>
    <mergeCell ref="E15:E17"/>
    <mergeCell ref="M13:M14"/>
    <mergeCell ref="N13:N14"/>
    <mergeCell ref="O13:O14"/>
    <mergeCell ref="P13:P14"/>
    <mergeCell ref="G13:G14"/>
    <mergeCell ref="H13:H14"/>
    <mergeCell ref="I13:I14"/>
    <mergeCell ref="J13:J14"/>
    <mergeCell ref="K13:K14"/>
    <mergeCell ref="A13:A14"/>
    <mergeCell ref="L15:L17"/>
    <mergeCell ref="M15:M17"/>
    <mergeCell ref="N15:N17"/>
    <mergeCell ref="O15:O17"/>
    <mergeCell ref="P15:P17"/>
    <mergeCell ref="J15:J17"/>
    <mergeCell ref="K15:K17"/>
    <mergeCell ref="V18:V19"/>
    <mergeCell ref="W18:W19"/>
    <mergeCell ref="Q18:Q19"/>
    <mergeCell ref="R18:R19"/>
    <mergeCell ref="B18:B19"/>
    <mergeCell ref="C18:C19"/>
    <mergeCell ref="D18:D19"/>
    <mergeCell ref="E18:E19"/>
    <mergeCell ref="F20:F21"/>
    <mergeCell ref="G20:G21"/>
    <mergeCell ref="H20:H21"/>
    <mergeCell ref="I20:I21"/>
    <mergeCell ref="S18:S19"/>
    <mergeCell ref="T18:T19"/>
    <mergeCell ref="U18:U19"/>
    <mergeCell ref="F18:F19"/>
    <mergeCell ref="R20:R21"/>
    <mergeCell ref="S20:S21"/>
    <mergeCell ref="T20:T21"/>
    <mergeCell ref="U20:U21"/>
    <mergeCell ref="W20:W21"/>
    <mergeCell ref="Q20:Q21"/>
    <mergeCell ref="V20:V21"/>
    <mergeCell ref="A20:A21"/>
    <mergeCell ref="B20:B21"/>
    <mergeCell ref="C20:C21"/>
    <mergeCell ref="D20:D21"/>
    <mergeCell ref="E20:E21"/>
    <mergeCell ref="M18:M19"/>
    <mergeCell ref="N18:N19"/>
    <mergeCell ref="O18:O19"/>
    <mergeCell ref="P18:P19"/>
    <mergeCell ref="G18:G19"/>
    <mergeCell ref="H18:H19"/>
    <mergeCell ref="I18:I19"/>
    <mergeCell ref="J18:J19"/>
    <mergeCell ref="K18:K19"/>
    <mergeCell ref="L18:L19"/>
    <mergeCell ref="A18:A19"/>
    <mergeCell ref="L20:L21"/>
    <mergeCell ref="M20:M21"/>
    <mergeCell ref="N20:N21"/>
    <mergeCell ref="O20:O21"/>
    <mergeCell ref="P20:P21"/>
    <mergeCell ref="J20:J21"/>
    <mergeCell ref="K20:K21"/>
    <mergeCell ref="V23:V24"/>
    <mergeCell ref="W23:W24"/>
    <mergeCell ref="Q23:Q24"/>
    <mergeCell ref="R23:R24"/>
    <mergeCell ref="B23:B24"/>
    <mergeCell ref="C23:C24"/>
    <mergeCell ref="D23:D24"/>
    <mergeCell ref="E23:E24"/>
    <mergeCell ref="F25:F26"/>
    <mergeCell ref="G25:G26"/>
    <mergeCell ref="H25:H26"/>
    <mergeCell ref="I25:I26"/>
    <mergeCell ref="S23:S24"/>
    <mergeCell ref="T23:T24"/>
    <mergeCell ref="U23:U24"/>
    <mergeCell ref="F23:F24"/>
    <mergeCell ref="R25:R26"/>
    <mergeCell ref="S25:S26"/>
    <mergeCell ref="T25:T26"/>
    <mergeCell ref="U25:U26"/>
    <mergeCell ref="W25:W26"/>
    <mergeCell ref="Q25:Q26"/>
    <mergeCell ref="V25:V26"/>
    <mergeCell ref="A25:A26"/>
    <mergeCell ref="B25:B26"/>
    <mergeCell ref="C25:C26"/>
    <mergeCell ref="D25:D26"/>
    <mergeCell ref="E25:E26"/>
    <mergeCell ref="M23:M24"/>
    <mergeCell ref="N23:N24"/>
    <mergeCell ref="O23:O24"/>
    <mergeCell ref="P23:P24"/>
    <mergeCell ref="G23:G24"/>
    <mergeCell ref="H23:H24"/>
    <mergeCell ref="I23:I24"/>
    <mergeCell ref="J23:J24"/>
    <mergeCell ref="K23:K24"/>
    <mergeCell ref="L23:L24"/>
    <mergeCell ref="A23:A24"/>
    <mergeCell ref="L25:L26"/>
    <mergeCell ref="M25:M26"/>
    <mergeCell ref="N25:N26"/>
    <mergeCell ref="O25:O26"/>
    <mergeCell ref="P25:P26"/>
    <mergeCell ref="J25:J26"/>
    <mergeCell ref="K25:K26"/>
    <mergeCell ref="V27:V29"/>
    <mergeCell ref="W27:W29"/>
    <mergeCell ref="Q27:Q29"/>
    <mergeCell ref="R27:R29"/>
    <mergeCell ref="B27:B29"/>
    <mergeCell ref="C27:C29"/>
    <mergeCell ref="D27:D29"/>
    <mergeCell ref="E27:E29"/>
    <mergeCell ref="F34:F36"/>
    <mergeCell ref="G34:G36"/>
    <mergeCell ref="H34:H36"/>
    <mergeCell ref="I34:I36"/>
    <mergeCell ref="S27:S29"/>
    <mergeCell ref="T27:T29"/>
    <mergeCell ref="U27:U29"/>
    <mergeCell ref="F27:F29"/>
    <mergeCell ref="R34:R36"/>
    <mergeCell ref="S34:S36"/>
    <mergeCell ref="T34:T36"/>
    <mergeCell ref="U34:U36"/>
    <mergeCell ref="W34:W36"/>
    <mergeCell ref="Q34:Q36"/>
    <mergeCell ref="V34:V36"/>
    <mergeCell ref="A34:A36"/>
    <mergeCell ref="B34:B36"/>
    <mergeCell ref="C34:C36"/>
    <mergeCell ref="D34:D36"/>
    <mergeCell ref="E34:E36"/>
    <mergeCell ref="M27:M29"/>
    <mergeCell ref="N27:N29"/>
    <mergeCell ref="O27:O29"/>
    <mergeCell ref="P27:P29"/>
    <mergeCell ref="G27:G29"/>
    <mergeCell ref="H27:H29"/>
    <mergeCell ref="I27:I29"/>
    <mergeCell ref="J27:J29"/>
    <mergeCell ref="K27:K29"/>
    <mergeCell ref="L27:L29"/>
    <mergeCell ref="A27:A29"/>
    <mergeCell ref="L34:L36"/>
    <mergeCell ref="M34:M36"/>
    <mergeCell ref="N34:N36"/>
    <mergeCell ref="O34:O36"/>
    <mergeCell ref="P34:P36"/>
    <mergeCell ref="J34:J36"/>
    <mergeCell ref="K34:K36"/>
    <mergeCell ref="V39:V40"/>
    <mergeCell ref="W39:W40"/>
    <mergeCell ref="Q39:Q40"/>
    <mergeCell ref="R39:R40"/>
    <mergeCell ref="B39:B40"/>
    <mergeCell ref="C39:C40"/>
    <mergeCell ref="D39:D40"/>
    <mergeCell ref="E39:E40"/>
    <mergeCell ref="F41:F43"/>
    <mergeCell ref="G41:G43"/>
    <mergeCell ref="H41:H43"/>
    <mergeCell ref="I41:I43"/>
    <mergeCell ref="S39:S40"/>
    <mergeCell ref="T39:T40"/>
    <mergeCell ref="U39:U40"/>
    <mergeCell ref="F39:F40"/>
    <mergeCell ref="R41:R43"/>
    <mergeCell ref="S41:S43"/>
    <mergeCell ref="T41:T43"/>
    <mergeCell ref="U41:U43"/>
    <mergeCell ref="W41:W43"/>
    <mergeCell ref="Q41:Q43"/>
    <mergeCell ref="V41:V43"/>
    <mergeCell ref="A41:A43"/>
    <mergeCell ref="B41:B43"/>
    <mergeCell ref="C41:C43"/>
    <mergeCell ref="D41:D43"/>
    <mergeCell ref="E41:E43"/>
    <mergeCell ref="M39:M40"/>
    <mergeCell ref="N39:N40"/>
    <mergeCell ref="O39:O40"/>
    <mergeCell ref="P39:P40"/>
    <mergeCell ref="G39:G40"/>
    <mergeCell ref="H39:H40"/>
    <mergeCell ref="I39:I40"/>
    <mergeCell ref="J39:J40"/>
    <mergeCell ref="K39:K40"/>
    <mergeCell ref="L39:L40"/>
    <mergeCell ref="A39:A40"/>
    <mergeCell ref="L41:L43"/>
    <mergeCell ref="M41:M43"/>
    <mergeCell ref="N41:N43"/>
    <mergeCell ref="O41:O43"/>
    <mergeCell ref="P41:P43"/>
    <mergeCell ref="J41:J43"/>
    <mergeCell ref="K41:K43"/>
    <mergeCell ref="V48:V49"/>
    <mergeCell ref="W48:W49"/>
    <mergeCell ref="Q48:Q49"/>
    <mergeCell ref="R48:R49"/>
    <mergeCell ref="B48:B49"/>
    <mergeCell ref="C48:C49"/>
    <mergeCell ref="D48:D49"/>
    <mergeCell ref="E48:E49"/>
    <mergeCell ref="F51:F52"/>
    <mergeCell ref="G51:G52"/>
    <mergeCell ref="H51:H52"/>
    <mergeCell ref="I51:I52"/>
    <mergeCell ref="S48:S49"/>
    <mergeCell ref="T48:T49"/>
    <mergeCell ref="U48:U49"/>
    <mergeCell ref="F48:F49"/>
    <mergeCell ref="R51:R52"/>
    <mergeCell ref="S51:S52"/>
    <mergeCell ref="T51:T52"/>
    <mergeCell ref="U51:U52"/>
    <mergeCell ref="W51:W52"/>
    <mergeCell ref="Q51:Q52"/>
    <mergeCell ref="V51:V52"/>
    <mergeCell ref="A51:A52"/>
    <mergeCell ref="B51:B52"/>
    <mergeCell ref="C51:C52"/>
    <mergeCell ref="D51:D52"/>
    <mergeCell ref="E51:E52"/>
    <mergeCell ref="M48:M49"/>
    <mergeCell ref="N48:N49"/>
    <mergeCell ref="O48:O49"/>
    <mergeCell ref="P48:P49"/>
    <mergeCell ref="G48:G49"/>
    <mergeCell ref="H48:H49"/>
    <mergeCell ref="I48:I49"/>
    <mergeCell ref="J48:J49"/>
    <mergeCell ref="K48:K49"/>
    <mergeCell ref="L48:L49"/>
    <mergeCell ref="A48:A49"/>
    <mergeCell ref="L51:L52"/>
    <mergeCell ref="M51:M52"/>
    <mergeCell ref="N51:N52"/>
    <mergeCell ref="O51:O52"/>
    <mergeCell ref="P51:P52"/>
    <mergeCell ref="J51:J52"/>
    <mergeCell ref="K51:K52"/>
    <mergeCell ref="W53:W54"/>
    <mergeCell ref="Q53:Q54"/>
    <mergeCell ref="R53:R54"/>
    <mergeCell ref="B53:B54"/>
    <mergeCell ref="C53:C54"/>
    <mergeCell ref="D53:D54"/>
    <mergeCell ref="E53:E54"/>
    <mergeCell ref="F57:F58"/>
    <mergeCell ref="G57:G58"/>
    <mergeCell ref="H57:H58"/>
    <mergeCell ref="I57:I58"/>
    <mergeCell ref="S53:S54"/>
    <mergeCell ref="T53:T54"/>
    <mergeCell ref="U53:U54"/>
    <mergeCell ref="F53:F54"/>
    <mergeCell ref="R57:R58"/>
    <mergeCell ref="S57:S58"/>
    <mergeCell ref="T57:T58"/>
    <mergeCell ref="U57:U58"/>
    <mergeCell ref="W57:W58"/>
    <mergeCell ref="Q57:Q58"/>
    <mergeCell ref="V57:V58"/>
    <mergeCell ref="A53:A54"/>
    <mergeCell ref="L57:L58"/>
    <mergeCell ref="M57:M58"/>
    <mergeCell ref="N57:N58"/>
    <mergeCell ref="O57:O58"/>
    <mergeCell ref="P57:P58"/>
    <mergeCell ref="J57:J58"/>
    <mergeCell ref="K57:K58"/>
    <mergeCell ref="V53:V54"/>
    <mergeCell ref="M53:M54"/>
    <mergeCell ref="N53:N54"/>
    <mergeCell ref="O53:O54"/>
    <mergeCell ref="P53:P54"/>
    <mergeCell ref="G53:G54"/>
    <mergeCell ref="H53:H54"/>
    <mergeCell ref="I53:I54"/>
    <mergeCell ref="J53:J54"/>
    <mergeCell ref="K53:K54"/>
    <mergeCell ref="L53:L54"/>
    <mergeCell ref="G59:G62"/>
    <mergeCell ref="H59:H62"/>
    <mergeCell ref="I59:I62"/>
    <mergeCell ref="J59:J62"/>
    <mergeCell ref="K59:K62"/>
    <mergeCell ref="L59:L62"/>
    <mergeCell ref="A57:A58"/>
    <mergeCell ref="B57:B58"/>
    <mergeCell ref="C57:C58"/>
    <mergeCell ref="D57:D58"/>
    <mergeCell ref="E57:E58"/>
    <mergeCell ref="A59:A62"/>
    <mergeCell ref="V65:V66"/>
    <mergeCell ref="W65:W66"/>
    <mergeCell ref="Q65:Q66"/>
    <mergeCell ref="R65:R66"/>
    <mergeCell ref="B65:B66"/>
    <mergeCell ref="C65:C66"/>
    <mergeCell ref="D65:D66"/>
    <mergeCell ref="E65:E66"/>
    <mergeCell ref="V59:V62"/>
    <mergeCell ref="W59:W62"/>
    <mergeCell ref="Q59:Q62"/>
    <mergeCell ref="R59:R62"/>
    <mergeCell ref="B59:B62"/>
    <mergeCell ref="C59:C62"/>
    <mergeCell ref="D59:D62"/>
    <mergeCell ref="E59:E62"/>
    <mergeCell ref="S59:S62"/>
    <mergeCell ref="T59:T62"/>
    <mergeCell ref="U59:U62"/>
    <mergeCell ref="F59:F62"/>
    <mergeCell ref="M59:M62"/>
    <mergeCell ref="N59:N62"/>
    <mergeCell ref="O59:O62"/>
    <mergeCell ref="P59:P62"/>
    <mergeCell ref="F69:F71"/>
    <mergeCell ref="G69:G71"/>
    <mergeCell ref="H69:H71"/>
    <mergeCell ref="I69:I71"/>
    <mergeCell ref="S65:S66"/>
    <mergeCell ref="T65:T66"/>
    <mergeCell ref="U65:U66"/>
    <mergeCell ref="F65:F66"/>
    <mergeCell ref="R69:R71"/>
    <mergeCell ref="S69:S71"/>
    <mergeCell ref="T69:T71"/>
    <mergeCell ref="U69:U71"/>
    <mergeCell ref="J69:J71"/>
    <mergeCell ref="K69:K71"/>
    <mergeCell ref="W69:W71"/>
    <mergeCell ref="Q69:Q71"/>
    <mergeCell ref="V69:V71"/>
    <mergeCell ref="A69:A71"/>
    <mergeCell ref="B69:B71"/>
    <mergeCell ref="C69:C71"/>
    <mergeCell ref="D69:D71"/>
    <mergeCell ref="E69:E71"/>
    <mergeCell ref="M65:M66"/>
    <mergeCell ref="N65:N66"/>
    <mergeCell ref="O65:O66"/>
    <mergeCell ref="P65:P66"/>
    <mergeCell ref="G65:G66"/>
    <mergeCell ref="H65:H66"/>
    <mergeCell ref="I65:I66"/>
    <mergeCell ref="J65:J66"/>
    <mergeCell ref="K65:K66"/>
    <mergeCell ref="L65:L66"/>
    <mergeCell ref="A65:A66"/>
    <mergeCell ref="L69:L71"/>
    <mergeCell ref="M69:M71"/>
    <mergeCell ref="N69:N71"/>
    <mergeCell ref="O69:O71"/>
    <mergeCell ref="P69:P71"/>
    <mergeCell ref="W72:W73"/>
    <mergeCell ref="Q72:Q73"/>
    <mergeCell ref="R72:R73"/>
    <mergeCell ref="B72:B73"/>
    <mergeCell ref="C72:C73"/>
    <mergeCell ref="D72:D73"/>
    <mergeCell ref="E72:E73"/>
    <mergeCell ref="F74:F75"/>
    <mergeCell ref="G74:G75"/>
    <mergeCell ref="H74:H75"/>
    <mergeCell ref="I74:I75"/>
    <mergeCell ref="S72:S73"/>
    <mergeCell ref="T72:T73"/>
    <mergeCell ref="U72:U73"/>
    <mergeCell ref="F72:F73"/>
    <mergeCell ref="R74:R75"/>
    <mergeCell ref="S74:S75"/>
    <mergeCell ref="T74:T75"/>
    <mergeCell ref="U74:U75"/>
    <mergeCell ref="W74:W75"/>
    <mergeCell ref="Q74:Q75"/>
    <mergeCell ref="V74:V75"/>
    <mergeCell ref="A72:A73"/>
    <mergeCell ref="L74:L75"/>
    <mergeCell ref="M74:M75"/>
    <mergeCell ref="N74:N75"/>
    <mergeCell ref="O74:O75"/>
    <mergeCell ref="P74:P75"/>
    <mergeCell ref="J74:J75"/>
    <mergeCell ref="K74:K75"/>
    <mergeCell ref="V72:V73"/>
    <mergeCell ref="M72:M73"/>
    <mergeCell ref="N72:N73"/>
    <mergeCell ref="O72:O73"/>
    <mergeCell ref="P72:P73"/>
    <mergeCell ref="G72:G73"/>
    <mergeCell ref="H72:H73"/>
    <mergeCell ref="I72:I73"/>
    <mergeCell ref="J72:J73"/>
    <mergeCell ref="K72:K73"/>
    <mergeCell ref="L72:L73"/>
    <mergeCell ref="G76:G77"/>
    <mergeCell ref="H76:H77"/>
    <mergeCell ref="I76:I77"/>
    <mergeCell ref="J76:J77"/>
    <mergeCell ref="K76:K77"/>
    <mergeCell ref="L76:L77"/>
    <mergeCell ref="A74:A75"/>
    <mergeCell ref="B74:B75"/>
    <mergeCell ref="C74:C75"/>
    <mergeCell ref="D74:D75"/>
    <mergeCell ref="E74:E75"/>
    <mergeCell ref="A76:A77"/>
    <mergeCell ref="V78:V80"/>
    <mergeCell ref="W78:W80"/>
    <mergeCell ref="Q78:Q80"/>
    <mergeCell ref="R78:R80"/>
    <mergeCell ref="B78:B80"/>
    <mergeCell ref="C78:C80"/>
    <mergeCell ref="D78:D80"/>
    <mergeCell ref="E78:E80"/>
    <mergeCell ref="V76:V77"/>
    <mergeCell ref="W76:W77"/>
    <mergeCell ref="Q76:Q77"/>
    <mergeCell ref="R76:R77"/>
    <mergeCell ref="B76:B77"/>
    <mergeCell ref="C76:C77"/>
    <mergeCell ref="D76:D77"/>
    <mergeCell ref="E76:E77"/>
    <mergeCell ref="S76:S77"/>
    <mergeCell ref="T76:T77"/>
    <mergeCell ref="U76:U77"/>
    <mergeCell ref="F76:F77"/>
    <mergeCell ref="M76:M77"/>
    <mergeCell ref="N76:N77"/>
    <mergeCell ref="O76:O77"/>
    <mergeCell ref="P76:P77"/>
    <mergeCell ref="F81:F82"/>
    <mergeCell ref="G81:G82"/>
    <mergeCell ref="H81:H82"/>
    <mergeCell ref="I81:I82"/>
    <mergeCell ref="S78:S80"/>
    <mergeCell ref="T78:T80"/>
    <mergeCell ref="U78:U80"/>
    <mergeCell ref="F78:F80"/>
    <mergeCell ref="R81:R82"/>
    <mergeCell ref="S81:S82"/>
    <mergeCell ref="T81:T82"/>
    <mergeCell ref="U81:U82"/>
    <mergeCell ref="J81:J82"/>
    <mergeCell ref="K81:K82"/>
    <mergeCell ref="W81:W82"/>
    <mergeCell ref="Q81:Q82"/>
    <mergeCell ref="V81:V82"/>
    <mergeCell ref="A81:A82"/>
    <mergeCell ref="B81:B82"/>
    <mergeCell ref="C81:C82"/>
    <mergeCell ref="D81:D82"/>
    <mergeCell ref="E81:E82"/>
    <mergeCell ref="M78:M80"/>
    <mergeCell ref="N78:N80"/>
    <mergeCell ref="O78:O80"/>
    <mergeCell ref="P78:P80"/>
    <mergeCell ref="G78:G80"/>
    <mergeCell ref="H78:H80"/>
    <mergeCell ref="I78:I80"/>
    <mergeCell ref="J78:J80"/>
    <mergeCell ref="K78:K80"/>
    <mergeCell ref="L78:L80"/>
    <mergeCell ref="A78:A80"/>
    <mergeCell ref="L81:L82"/>
    <mergeCell ref="M81:M82"/>
    <mergeCell ref="N81:N82"/>
    <mergeCell ref="O81:O82"/>
    <mergeCell ref="P81:P82"/>
    <mergeCell ref="V83:V84"/>
    <mergeCell ref="W83:W84"/>
    <mergeCell ref="Q83:Q84"/>
    <mergeCell ref="R83:R84"/>
    <mergeCell ref="B83:B84"/>
    <mergeCell ref="C83:C84"/>
    <mergeCell ref="D83:D84"/>
    <mergeCell ref="E83:E84"/>
    <mergeCell ref="F85:F87"/>
    <mergeCell ref="G85:G87"/>
    <mergeCell ref="H85:H87"/>
    <mergeCell ref="I85:I87"/>
    <mergeCell ref="S83:S84"/>
    <mergeCell ref="T83:T84"/>
    <mergeCell ref="U83:U84"/>
    <mergeCell ref="F83:F84"/>
    <mergeCell ref="R85:R87"/>
    <mergeCell ref="S85:S87"/>
    <mergeCell ref="T85:T87"/>
    <mergeCell ref="U85:U87"/>
    <mergeCell ref="W85:W87"/>
    <mergeCell ref="Q85:Q87"/>
    <mergeCell ref="V85:V87"/>
    <mergeCell ref="A85:A87"/>
    <mergeCell ref="B85:B87"/>
    <mergeCell ref="C85:C87"/>
    <mergeCell ref="D85:D87"/>
    <mergeCell ref="E85:E87"/>
    <mergeCell ref="M83:M84"/>
    <mergeCell ref="N83:N84"/>
    <mergeCell ref="O83:O84"/>
    <mergeCell ref="P83:P84"/>
    <mergeCell ref="G83:G84"/>
    <mergeCell ref="H83:H84"/>
    <mergeCell ref="I83:I84"/>
    <mergeCell ref="J83:J84"/>
    <mergeCell ref="K83:K84"/>
    <mergeCell ref="L83:L84"/>
    <mergeCell ref="A83:A84"/>
    <mergeCell ref="L85:L87"/>
    <mergeCell ref="M85:M87"/>
    <mergeCell ref="N85:N87"/>
    <mergeCell ref="O85:O87"/>
    <mergeCell ref="P85:P87"/>
    <mergeCell ref="J85:J87"/>
    <mergeCell ref="K85:K87"/>
    <mergeCell ref="V90:V91"/>
    <mergeCell ref="W90:W91"/>
    <mergeCell ref="Q90:Q91"/>
    <mergeCell ref="R90:R91"/>
    <mergeCell ref="B90:B91"/>
    <mergeCell ref="C90:C91"/>
    <mergeCell ref="D90:D91"/>
    <mergeCell ref="E90:E91"/>
    <mergeCell ref="F93:F99"/>
    <mergeCell ref="G93:G99"/>
    <mergeCell ref="H93:H99"/>
    <mergeCell ref="I93:I99"/>
    <mergeCell ref="S90:S91"/>
    <mergeCell ref="T90:T91"/>
    <mergeCell ref="U90:U91"/>
    <mergeCell ref="F90:F91"/>
    <mergeCell ref="R93:R99"/>
    <mergeCell ref="S93:S99"/>
    <mergeCell ref="T93:T99"/>
    <mergeCell ref="U93:U99"/>
    <mergeCell ref="W93:W99"/>
    <mergeCell ref="Q93:Q99"/>
    <mergeCell ref="V93:V99"/>
    <mergeCell ref="A93:A99"/>
    <mergeCell ref="B93:B99"/>
    <mergeCell ref="C93:C99"/>
    <mergeCell ref="D93:D99"/>
    <mergeCell ref="E93:E99"/>
    <mergeCell ref="M90:M91"/>
    <mergeCell ref="N90:N91"/>
    <mergeCell ref="O90:O91"/>
    <mergeCell ref="P90:P91"/>
    <mergeCell ref="G90:G91"/>
    <mergeCell ref="H90:H91"/>
    <mergeCell ref="I90:I91"/>
    <mergeCell ref="J90:J91"/>
    <mergeCell ref="K90:K91"/>
    <mergeCell ref="L90:L91"/>
    <mergeCell ref="A90:A91"/>
    <mergeCell ref="L93:L99"/>
    <mergeCell ref="M93:M99"/>
    <mergeCell ref="N93:N99"/>
    <mergeCell ref="O93:O99"/>
    <mergeCell ref="P93:P99"/>
    <mergeCell ref="J93:J99"/>
    <mergeCell ref="K93:K99"/>
    <mergeCell ref="V101:V103"/>
    <mergeCell ref="W101:W103"/>
    <mergeCell ref="Q101:Q103"/>
    <mergeCell ref="R101:R103"/>
    <mergeCell ref="B101:B103"/>
    <mergeCell ref="C101:C103"/>
    <mergeCell ref="D101:D103"/>
    <mergeCell ref="E101:E103"/>
    <mergeCell ref="F105:F108"/>
    <mergeCell ref="G105:G108"/>
    <mergeCell ref="H105:H108"/>
    <mergeCell ref="I105:I108"/>
    <mergeCell ref="S101:S103"/>
    <mergeCell ref="T101:T103"/>
    <mergeCell ref="U101:U103"/>
    <mergeCell ref="F101:F103"/>
    <mergeCell ref="R105:R108"/>
    <mergeCell ref="S105:S108"/>
    <mergeCell ref="T105:T108"/>
    <mergeCell ref="U105:U108"/>
    <mergeCell ref="V105:V108"/>
    <mergeCell ref="W105:W108"/>
    <mergeCell ref="Q105:Q108"/>
    <mergeCell ref="A105:A108"/>
    <mergeCell ref="B105:B108"/>
    <mergeCell ref="C105:C108"/>
    <mergeCell ref="D105:D108"/>
    <mergeCell ref="E105:E108"/>
    <mergeCell ref="M101:M103"/>
    <mergeCell ref="N101:N103"/>
    <mergeCell ref="O101:O103"/>
    <mergeCell ref="P101:P103"/>
    <mergeCell ref="G101:G103"/>
    <mergeCell ref="H101:H103"/>
    <mergeCell ref="I101:I103"/>
    <mergeCell ref="J101:J103"/>
    <mergeCell ref="K101:K103"/>
    <mergeCell ref="L101:L103"/>
    <mergeCell ref="A101:A103"/>
    <mergeCell ref="L105:L108"/>
    <mergeCell ref="M105:M108"/>
    <mergeCell ref="N105:N108"/>
    <mergeCell ref="O105:O108"/>
    <mergeCell ref="P105:P108"/>
    <mergeCell ref="J105:J108"/>
    <mergeCell ref="K105:K108"/>
  </mergeCells>
  <dataValidations count="3">
    <dataValidation type="list" allowBlank="1" showInputMessage="1" showErrorMessage="1" sqref="T7:T92 T93:T115" xr:uid="{C3CFF24C-7FFC-42FD-A672-457D69A3B98E}">
      <formula1>$AJ$7:$AJ$9</formula1>
    </dataValidation>
    <dataValidation type="list" allowBlank="1" showInputMessage="1" showErrorMessage="1" sqref="P7:P92 P93:P115" xr:uid="{9C87DC9E-E6C8-4CF5-A85F-5DEC003610C7}">
      <formula1>#REF!</formula1>
    </dataValidation>
    <dataValidation type="list" allowBlank="1" showInputMessage="1" showErrorMessage="1" sqref="R7:S92 M7:O92 M93:O115 K7:K92 K93:K115 R93:S115" xr:uid="{7C541DE5-E8ED-4EC6-8AC9-211AF6391127}">
      <formula1>$AC$5:$AC$6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741BF-71E1-4529-BCA0-353C943C752C}">
  <dimension ref="A1:L21"/>
  <sheetViews>
    <sheetView topLeftCell="A3" zoomScale="70" zoomScaleNormal="70" workbookViewId="0">
      <pane xSplit="7" ySplit="3" topLeftCell="H6" activePane="bottomRight" state="frozen"/>
      <selection pane="topRight" activeCell="H3" sqref="H3"/>
      <selection pane="bottomLeft" activeCell="A6" sqref="A6"/>
      <selection pane="bottomRight" activeCell="L7" sqref="L7"/>
    </sheetView>
  </sheetViews>
  <sheetFormatPr baseColWidth="10" defaultColWidth="0" defaultRowHeight="12.75" zeroHeight="1" x14ac:dyDescent="0.2"/>
  <cols>
    <col min="1" max="1" width="4" style="219" customWidth="1"/>
    <col min="2" max="2" width="7.140625" style="256" customWidth="1"/>
    <col min="3" max="3" width="12.5703125" style="257" customWidth="1"/>
    <col min="4" max="4" width="20.5703125" style="258" hidden="1" customWidth="1"/>
    <col min="5" max="5" width="23.7109375" style="256" hidden="1" customWidth="1"/>
    <col min="6" max="6" width="17" style="258" hidden="1" customWidth="1"/>
    <col min="7" max="7" width="23.42578125" style="259" customWidth="1"/>
    <col min="8" max="9" width="11.42578125" style="154" customWidth="1"/>
    <col min="10" max="10" width="13.42578125" style="154" customWidth="1"/>
    <col min="11" max="11" width="11.42578125" style="154" customWidth="1"/>
    <col min="12" max="12" width="138.140625" style="154" customWidth="1"/>
    <col min="13" max="16384" width="11.42578125" style="154" hidden="1"/>
  </cols>
  <sheetData>
    <row r="1" spans="1:12" hidden="1" x14ac:dyDescent="0.2">
      <c r="B1" s="151"/>
      <c r="C1" s="220"/>
      <c r="D1" s="154"/>
      <c r="E1" s="151"/>
      <c r="F1" s="154"/>
      <c r="G1" s="154"/>
    </row>
    <row r="2" spans="1:12" ht="13.5" hidden="1" thickBot="1" x14ac:dyDescent="0.25">
      <c r="B2" s="151"/>
      <c r="C2" s="220"/>
      <c r="D2" s="154"/>
      <c r="E2" s="151"/>
      <c r="F2" s="154"/>
      <c r="G2" s="154"/>
    </row>
    <row r="3" spans="1:12" ht="20.25" customHeight="1" thickBot="1" x14ac:dyDescent="0.25">
      <c r="A3" s="59"/>
      <c r="B3" s="111" t="s">
        <v>277</v>
      </c>
      <c r="C3" s="112"/>
      <c r="D3" s="113"/>
      <c r="E3" s="114"/>
      <c r="F3" s="114"/>
      <c r="G3" s="115"/>
      <c r="H3" s="221" t="s">
        <v>278</v>
      </c>
      <c r="I3" s="222"/>
      <c r="J3" s="222"/>
      <c r="K3" s="223"/>
      <c r="L3" s="224" t="s">
        <v>279</v>
      </c>
    </row>
    <row r="4" spans="1:12" ht="34.5" customHeight="1" thickBot="1" x14ac:dyDescent="0.25">
      <c r="A4" s="109" t="s">
        <v>0</v>
      </c>
      <c r="B4" s="109" t="s">
        <v>280</v>
      </c>
      <c r="C4" s="117" t="s">
        <v>18</v>
      </c>
      <c r="D4" s="119" t="s">
        <v>281</v>
      </c>
      <c r="E4" s="121" t="s">
        <v>28</v>
      </c>
      <c r="F4" s="123" t="s">
        <v>29</v>
      </c>
      <c r="G4" s="124" t="s">
        <v>1</v>
      </c>
      <c r="H4" s="225" t="s">
        <v>282</v>
      </c>
      <c r="I4" s="226" t="s">
        <v>283</v>
      </c>
      <c r="J4" s="226" t="s">
        <v>284</v>
      </c>
      <c r="K4" s="227" t="s">
        <v>285</v>
      </c>
      <c r="L4" s="228"/>
    </row>
    <row r="5" spans="1:12" ht="32.25" customHeight="1" thickBot="1" x14ac:dyDescent="0.25">
      <c r="A5" s="110"/>
      <c r="B5" s="116"/>
      <c r="C5" s="118"/>
      <c r="D5" s="120"/>
      <c r="E5" s="122"/>
      <c r="F5" s="120"/>
      <c r="G5" s="125"/>
      <c r="H5" s="116" t="s">
        <v>286</v>
      </c>
      <c r="I5" s="120"/>
      <c r="J5" s="120"/>
      <c r="K5" s="229"/>
      <c r="L5" s="230" t="s">
        <v>287</v>
      </c>
    </row>
    <row r="6" spans="1:12" ht="61.5" customHeight="1" x14ac:dyDescent="0.2">
      <c r="A6" s="22">
        <v>1</v>
      </c>
      <c r="B6" s="23">
        <v>19</v>
      </c>
      <c r="C6" s="24">
        <v>42600</v>
      </c>
      <c r="D6" s="25" t="s">
        <v>71</v>
      </c>
      <c r="E6" s="25" t="s">
        <v>69</v>
      </c>
      <c r="F6" s="25" t="s">
        <v>288</v>
      </c>
      <c r="G6" s="26" t="s">
        <v>8</v>
      </c>
      <c r="H6" s="231" t="s">
        <v>567</v>
      </c>
      <c r="I6" s="232" t="s">
        <v>567</v>
      </c>
      <c r="J6" s="232" t="s">
        <v>567</v>
      </c>
      <c r="K6" s="233" t="s">
        <v>567</v>
      </c>
      <c r="L6" s="234" t="s">
        <v>677</v>
      </c>
    </row>
    <row r="7" spans="1:12" ht="138" customHeight="1" x14ac:dyDescent="0.2">
      <c r="A7" s="27">
        <v>2</v>
      </c>
      <c r="B7" s="28">
        <v>22</v>
      </c>
      <c r="C7" s="29">
        <v>43490</v>
      </c>
      <c r="D7" s="30" t="s">
        <v>76</v>
      </c>
      <c r="E7" s="30" t="s">
        <v>69</v>
      </c>
      <c r="F7" s="30" t="s">
        <v>289</v>
      </c>
      <c r="G7" s="31" t="s">
        <v>2</v>
      </c>
      <c r="H7" s="235" t="s">
        <v>567</v>
      </c>
      <c r="I7" s="236" t="s">
        <v>567</v>
      </c>
      <c r="J7" s="236" t="s">
        <v>567</v>
      </c>
      <c r="K7" s="237" t="s">
        <v>678</v>
      </c>
      <c r="L7" s="238" t="s">
        <v>736</v>
      </c>
    </row>
    <row r="8" spans="1:12" ht="68.25" customHeight="1" thickBot="1" x14ac:dyDescent="0.25">
      <c r="A8" s="27">
        <v>3</v>
      </c>
      <c r="B8" s="28">
        <v>31</v>
      </c>
      <c r="C8" s="29">
        <v>43490</v>
      </c>
      <c r="D8" s="30" t="s">
        <v>89</v>
      </c>
      <c r="E8" s="30" t="s">
        <v>69</v>
      </c>
      <c r="F8" s="30" t="s">
        <v>290</v>
      </c>
      <c r="G8" s="31" t="s">
        <v>6</v>
      </c>
      <c r="H8" s="239" t="s">
        <v>567</v>
      </c>
      <c r="I8" s="240" t="s">
        <v>567</v>
      </c>
      <c r="J8" s="240" t="s">
        <v>567</v>
      </c>
      <c r="K8" s="241" t="s">
        <v>567</v>
      </c>
      <c r="L8" s="242" t="s">
        <v>679</v>
      </c>
    </row>
    <row r="9" spans="1:12" ht="96.75" customHeight="1" x14ac:dyDescent="0.2">
      <c r="A9" s="22">
        <v>4</v>
      </c>
      <c r="B9" s="28">
        <v>41</v>
      </c>
      <c r="C9" s="29">
        <v>42710</v>
      </c>
      <c r="D9" s="30" t="s">
        <v>101</v>
      </c>
      <c r="E9" s="30" t="s">
        <v>69</v>
      </c>
      <c r="F9" s="32" t="s">
        <v>554</v>
      </c>
      <c r="G9" s="31" t="s">
        <v>4</v>
      </c>
      <c r="H9" s="243" t="s">
        <v>567</v>
      </c>
      <c r="I9" s="244" t="s">
        <v>567</v>
      </c>
      <c r="J9" s="244" t="s">
        <v>567</v>
      </c>
      <c r="K9" s="245" t="s">
        <v>567</v>
      </c>
      <c r="L9" s="242" t="s">
        <v>737</v>
      </c>
    </row>
    <row r="10" spans="1:12" ht="71.25" customHeight="1" x14ac:dyDescent="0.2">
      <c r="A10" s="27">
        <v>5</v>
      </c>
      <c r="B10" s="28">
        <v>52</v>
      </c>
      <c r="C10" s="29">
        <v>43497</v>
      </c>
      <c r="D10" s="30" t="s">
        <v>125</v>
      </c>
      <c r="E10" s="30" t="s">
        <v>69</v>
      </c>
      <c r="F10" s="30" t="s">
        <v>55</v>
      </c>
      <c r="G10" s="31" t="s">
        <v>9</v>
      </c>
      <c r="H10" s="246" t="s">
        <v>567</v>
      </c>
      <c r="I10" s="236" t="s">
        <v>567</v>
      </c>
      <c r="J10" s="247" t="s">
        <v>567</v>
      </c>
      <c r="K10" s="247" t="s">
        <v>567</v>
      </c>
      <c r="L10" s="242" t="s">
        <v>799</v>
      </c>
    </row>
    <row r="11" spans="1:12" ht="38.25" customHeight="1" thickBot="1" x14ac:dyDescent="0.25">
      <c r="A11" s="27">
        <v>6</v>
      </c>
      <c r="B11" s="28">
        <v>60</v>
      </c>
      <c r="C11" s="29">
        <v>42726</v>
      </c>
      <c r="D11" s="30" t="s">
        <v>138</v>
      </c>
      <c r="E11" s="30" t="s">
        <v>69</v>
      </c>
      <c r="F11" s="30" t="s">
        <v>127</v>
      </c>
      <c r="G11" s="31" t="s">
        <v>11</v>
      </c>
      <c r="H11" s="239" t="s">
        <v>567</v>
      </c>
      <c r="I11" s="240" t="s">
        <v>567</v>
      </c>
      <c r="J11" s="240" t="s">
        <v>567</v>
      </c>
      <c r="K11" s="241" t="s">
        <v>567</v>
      </c>
      <c r="L11" s="242" t="s">
        <v>677</v>
      </c>
    </row>
    <row r="12" spans="1:12" ht="42.75" customHeight="1" x14ac:dyDescent="0.2">
      <c r="A12" s="22">
        <v>7</v>
      </c>
      <c r="B12" s="28">
        <v>62</v>
      </c>
      <c r="C12" s="29">
        <v>42726</v>
      </c>
      <c r="D12" s="30" t="s">
        <v>144</v>
      </c>
      <c r="E12" s="30" t="s">
        <v>69</v>
      </c>
      <c r="F12" s="30" t="s">
        <v>127</v>
      </c>
      <c r="G12" s="31" t="s">
        <v>11</v>
      </c>
      <c r="H12" s="248" t="s">
        <v>567</v>
      </c>
      <c r="I12" s="249" t="s">
        <v>567</v>
      </c>
      <c r="J12" s="249" t="s">
        <v>567</v>
      </c>
      <c r="K12" s="250" t="s">
        <v>567</v>
      </c>
      <c r="L12" s="242" t="s">
        <v>677</v>
      </c>
    </row>
    <row r="13" spans="1:12" ht="38.25" customHeight="1" x14ac:dyDescent="0.2">
      <c r="A13" s="27">
        <v>8</v>
      </c>
      <c r="B13" s="28">
        <v>80</v>
      </c>
      <c r="C13" s="29">
        <v>43497</v>
      </c>
      <c r="D13" s="30" t="s">
        <v>171</v>
      </c>
      <c r="E13" s="30" t="s">
        <v>69</v>
      </c>
      <c r="F13" s="30" t="s">
        <v>55</v>
      </c>
      <c r="G13" s="31" t="s">
        <v>5</v>
      </c>
      <c r="H13" s="239" t="s">
        <v>567</v>
      </c>
      <c r="I13" s="240" t="s">
        <v>567</v>
      </c>
      <c r="J13" s="240" t="s">
        <v>567</v>
      </c>
      <c r="K13" s="241" t="s">
        <v>567</v>
      </c>
      <c r="L13" s="242" t="s">
        <v>868</v>
      </c>
    </row>
    <row r="14" spans="1:12" ht="53.25" customHeight="1" thickBot="1" x14ac:dyDescent="0.25">
      <c r="A14" s="27">
        <v>9</v>
      </c>
      <c r="B14" s="28">
        <v>96</v>
      </c>
      <c r="C14" s="29">
        <v>43122</v>
      </c>
      <c r="D14" s="30" t="s">
        <v>184</v>
      </c>
      <c r="E14" s="30" t="s">
        <v>69</v>
      </c>
      <c r="F14" s="30" t="s">
        <v>174</v>
      </c>
      <c r="G14" s="31" t="s">
        <v>15</v>
      </c>
      <c r="H14" s="239" t="s">
        <v>567</v>
      </c>
      <c r="I14" s="240" t="s">
        <v>567</v>
      </c>
      <c r="J14" s="240" t="s">
        <v>567</v>
      </c>
      <c r="K14" s="241" t="s">
        <v>567</v>
      </c>
      <c r="L14" s="242" t="s">
        <v>800</v>
      </c>
    </row>
    <row r="15" spans="1:12" ht="102" customHeight="1" x14ac:dyDescent="0.2">
      <c r="A15" s="22">
        <v>10</v>
      </c>
      <c r="B15" s="28">
        <v>100</v>
      </c>
      <c r="C15" s="29">
        <v>43490</v>
      </c>
      <c r="D15" s="30" t="s">
        <v>188</v>
      </c>
      <c r="E15" s="30" t="s">
        <v>69</v>
      </c>
      <c r="F15" s="30" t="s">
        <v>291</v>
      </c>
      <c r="G15" s="31" t="s">
        <v>3</v>
      </c>
      <c r="H15" s="239" t="s">
        <v>567</v>
      </c>
      <c r="I15" s="240" t="s">
        <v>567</v>
      </c>
      <c r="J15" s="240" t="s">
        <v>567</v>
      </c>
      <c r="K15" s="241" t="s">
        <v>567</v>
      </c>
      <c r="L15" s="242" t="s">
        <v>613</v>
      </c>
    </row>
    <row r="16" spans="1:12" ht="51" x14ac:dyDescent="0.2">
      <c r="A16" s="27">
        <v>11</v>
      </c>
      <c r="B16" s="28">
        <v>106</v>
      </c>
      <c r="C16" s="29">
        <v>43158</v>
      </c>
      <c r="D16" s="30" t="s">
        <v>192</v>
      </c>
      <c r="E16" s="30" t="s">
        <v>69</v>
      </c>
      <c r="F16" s="30" t="s">
        <v>190</v>
      </c>
      <c r="G16" s="31" t="s">
        <v>7</v>
      </c>
      <c r="H16" s="239" t="s">
        <v>567</v>
      </c>
      <c r="I16" s="240" t="s">
        <v>567</v>
      </c>
      <c r="J16" s="240" t="s">
        <v>567</v>
      </c>
      <c r="K16" s="241" t="s">
        <v>567</v>
      </c>
      <c r="L16" s="242" t="s">
        <v>568</v>
      </c>
    </row>
    <row r="17" spans="1:12" ht="59.25" customHeight="1" thickBot="1" x14ac:dyDescent="0.25">
      <c r="A17" s="27">
        <v>12</v>
      </c>
      <c r="B17" s="28">
        <v>110</v>
      </c>
      <c r="C17" s="29">
        <v>43454</v>
      </c>
      <c r="D17" s="30" t="s">
        <v>202</v>
      </c>
      <c r="E17" s="30" t="s">
        <v>69</v>
      </c>
      <c r="F17" s="30" t="s">
        <v>292</v>
      </c>
      <c r="G17" s="31" t="s">
        <v>14</v>
      </c>
      <c r="H17" s="239" t="s">
        <v>567</v>
      </c>
      <c r="I17" s="240" t="s">
        <v>567</v>
      </c>
      <c r="J17" s="240" t="s">
        <v>567</v>
      </c>
      <c r="K17" s="241" t="s">
        <v>567</v>
      </c>
      <c r="L17" s="242" t="s">
        <v>801</v>
      </c>
    </row>
    <row r="18" spans="1:12" ht="72" customHeight="1" x14ac:dyDescent="0.2">
      <c r="A18" s="22">
        <v>13</v>
      </c>
      <c r="B18" s="28">
        <v>111</v>
      </c>
      <c r="C18" s="29">
        <v>43132</v>
      </c>
      <c r="D18" s="30" t="s">
        <v>205</v>
      </c>
      <c r="E18" s="30" t="s">
        <v>69</v>
      </c>
      <c r="F18" s="30" t="s">
        <v>156</v>
      </c>
      <c r="G18" s="31" t="s">
        <v>12</v>
      </c>
      <c r="H18" s="243" t="s">
        <v>567</v>
      </c>
      <c r="I18" s="244" t="s">
        <v>567</v>
      </c>
      <c r="J18" s="244" t="s">
        <v>567</v>
      </c>
      <c r="K18" s="245" t="s">
        <v>567</v>
      </c>
      <c r="L18" s="242" t="s">
        <v>738</v>
      </c>
    </row>
    <row r="19" spans="1:12" ht="75.75" customHeight="1" x14ac:dyDescent="0.2">
      <c r="A19" s="27">
        <v>14</v>
      </c>
      <c r="B19" s="28">
        <v>113</v>
      </c>
      <c r="C19" s="29">
        <v>43490</v>
      </c>
      <c r="D19" s="30" t="s">
        <v>209</v>
      </c>
      <c r="E19" s="30" t="s">
        <v>69</v>
      </c>
      <c r="F19" s="30" t="s">
        <v>55</v>
      </c>
      <c r="G19" s="31" t="s">
        <v>10</v>
      </c>
      <c r="H19" s="243" t="s">
        <v>567</v>
      </c>
      <c r="I19" s="244" t="s">
        <v>567</v>
      </c>
      <c r="J19" s="244" t="s">
        <v>567</v>
      </c>
      <c r="K19" s="245" t="s">
        <v>567</v>
      </c>
      <c r="L19" s="251" t="s">
        <v>613</v>
      </c>
    </row>
    <row r="20" spans="1:12" ht="61.5" customHeight="1" thickBot="1" x14ac:dyDescent="0.25">
      <c r="A20" s="27">
        <v>15</v>
      </c>
      <c r="B20" s="28">
        <v>117</v>
      </c>
      <c r="C20" s="29">
        <v>43467</v>
      </c>
      <c r="D20" s="30" t="s">
        <v>213</v>
      </c>
      <c r="E20" s="30" t="s">
        <v>69</v>
      </c>
      <c r="F20" s="30" t="s">
        <v>288</v>
      </c>
      <c r="G20" s="31" t="s">
        <v>8</v>
      </c>
      <c r="H20" s="239" t="s">
        <v>567</v>
      </c>
      <c r="I20" s="240" t="s">
        <v>567</v>
      </c>
      <c r="J20" s="240" t="s">
        <v>567</v>
      </c>
      <c r="K20" s="241" t="s">
        <v>567</v>
      </c>
      <c r="L20" s="242" t="s">
        <v>677</v>
      </c>
    </row>
    <row r="21" spans="1:12" ht="114.75" customHeight="1" thickBot="1" x14ac:dyDescent="0.25">
      <c r="A21" s="22">
        <v>16</v>
      </c>
      <c r="B21" s="33">
        <v>124</v>
      </c>
      <c r="C21" s="34">
        <v>43858</v>
      </c>
      <c r="D21" s="35" t="s">
        <v>225</v>
      </c>
      <c r="E21" s="35" t="s">
        <v>69</v>
      </c>
      <c r="F21" s="35" t="s">
        <v>44</v>
      </c>
      <c r="G21" s="36" t="s">
        <v>13</v>
      </c>
      <c r="H21" s="252" t="s">
        <v>567</v>
      </c>
      <c r="I21" s="253" t="s">
        <v>567</v>
      </c>
      <c r="J21" s="253" t="s">
        <v>567</v>
      </c>
      <c r="K21" s="254" t="s">
        <v>567</v>
      </c>
      <c r="L21" s="255" t="s">
        <v>613</v>
      </c>
    </row>
  </sheetData>
  <sheetProtection algorithmName="SHA-512" hashValue="t5U9Ly1zzaFPVQQjRFS3n8U1t/CslY1ib3vpS45gFgDYiA/zgcCrhKEuI0yequLtU2Mme6ULbmj++SBGd/b5Gg==" saltValue="R9GR/aJHoLItqTqEZQmU0w==" spinCount="100000" sheet="1" objects="1" scenarios="1" formatCells="0" formatColumns="0" formatRows="0" sort="0" autoFilter="0" pivotTables="0"/>
  <autoFilter ref="A4:L21" xr:uid="{3A5741BF-71E1-4529-BCA0-353C943C752C}"/>
  <mergeCells count="11">
    <mergeCell ref="A4:A5"/>
    <mergeCell ref="L3:L4"/>
    <mergeCell ref="B3:G3"/>
    <mergeCell ref="B4:B5"/>
    <mergeCell ref="C4:C5"/>
    <mergeCell ref="D4:D5"/>
    <mergeCell ref="E4:E5"/>
    <mergeCell ref="F4:F5"/>
    <mergeCell ref="G4:G5"/>
    <mergeCell ref="H5:K5"/>
    <mergeCell ref="H3:K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15"/>
  <sheetViews>
    <sheetView view="pageBreakPreview" zoomScale="60" zoomScaleNormal="84" workbookViewId="0">
      <pane xSplit="4" ySplit="7" topLeftCell="V8" activePane="bottomRight" state="frozen"/>
      <selection pane="topRight" activeCell="E1" sqref="E1"/>
      <selection pane="bottomLeft" activeCell="A8" sqref="A8"/>
      <selection pane="bottomRight" activeCell="AH10" sqref="AH10"/>
    </sheetView>
  </sheetViews>
  <sheetFormatPr baseColWidth="10" defaultColWidth="0" defaultRowHeight="12.75" x14ac:dyDescent="0.2"/>
  <cols>
    <col min="1" max="1" width="6.42578125" style="260" customWidth="1"/>
    <col min="2" max="2" width="5.42578125" style="261" customWidth="1"/>
    <col min="3" max="3" width="5.5703125" style="262" hidden="1" customWidth="1"/>
    <col min="4" max="4" width="16" style="263" customWidth="1"/>
    <col min="5" max="5" width="17.5703125" style="261" hidden="1" customWidth="1"/>
    <col min="6" max="6" width="12.85546875" style="263" hidden="1" customWidth="1"/>
    <col min="7" max="7" width="8.28515625" style="264" customWidth="1"/>
    <col min="8" max="8" width="6.42578125" style="261" customWidth="1"/>
    <col min="9" max="9" width="18.5703125" style="263" customWidth="1"/>
    <col min="10" max="10" width="26.5703125" style="263" hidden="1" customWidth="1"/>
    <col min="11" max="11" width="15.5703125" style="263" hidden="1" customWidth="1"/>
    <col min="12" max="12" width="21.42578125" style="263" hidden="1" customWidth="1"/>
    <col min="13" max="13" width="8.5703125" style="263" hidden="1" customWidth="1"/>
    <col min="14" max="14" width="7.7109375" style="263" hidden="1" customWidth="1"/>
    <col min="15" max="15" width="9.7109375" style="263" hidden="1" customWidth="1"/>
    <col min="16" max="16" width="11" style="263" customWidth="1"/>
    <col min="17" max="17" width="11" style="263" hidden="1" customWidth="1"/>
    <col min="18" max="18" width="12.7109375" style="263" customWidth="1"/>
    <col min="19" max="19" width="10.7109375" style="263" hidden="1" customWidth="1"/>
    <col min="20" max="20" width="12.7109375" style="263" customWidth="1"/>
    <col min="21" max="21" width="10.7109375" style="263" hidden="1" customWidth="1"/>
    <col min="22" max="22" width="12.7109375" style="263" customWidth="1"/>
    <col min="23" max="23" width="10.7109375" style="263" hidden="1" customWidth="1"/>
    <col min="24" max="24" width="12.7109375" style="263" customWidth="1"/>
    <col min="25" max="25" width="12.7109375" style="263" hidden="1" customWidth="1"/>
    <col min="26" max="26" width="12.7109375" style="263" customWidth="1"/>
    <col min="27" max="27" width="10.7109375" style="263" hidden="1" customWidth="1"/>
    <col min="28" max="28" width="16" style="263" customWidth="1"/>
    <col min="29" max="29" width="10.7109375" style="263" hidden="1" customWidth="1"/>
    <col min="30" max="30" width="12.7109375" style="263" customWidth="1"/>
    <col min="31" max="31" width="10.7109375" style="263" hidden="1" customWidth="1"/>
    <col min="32" max="32" width="11.28515625" style="263" customWidth="1"/>
    <col min="33" max="33" width="14.140625" style="263" customWidth="1"/>
    <col min="34" max="34" width="33.5703125" style="263" customWidth="1"/>
    <col min="35" max="35" width="22" style="263" customWidth="1"/>
    <col min="36" max="36" width="14.28515625" style="263" hidden="1" customWidth="1"/>
    <col min="37" max="37" width="17" style="261" customWidth="1"/>
    <col min="38" max="38" width="19.5703125" style="263" customWidth="1"/>
    <col min="39" max="39" width="22.85546875" style="263" customWidth="1"/>
    <col min="40" max="40" width="17.140625" style="263" customWidth="1"/>
    <col min="41" max="41" width="6.28515625" style="263" hidden="1" customWidth="1"/>
    <col min="42" max="42" width="13.7109375" style="263" customWidth="1"/>
    <col min="43" max="43" width="8.85546875" style="263" hidden="1" customWidth="1"/>
    <col min="44" max="44" width="9.140625" style="263" hidden="1" customWidth="1"/>
    <col min="45" max="45" width="16.7109375" style="263" customWidth="1"/>
    <col min="46" max="46" width="4.28515625" style="263" hidden="1" customWidth="1"/>
    <col min="47" max="47" width="5.7109375" style="263" hidden="1" customWidth="1"/>
    <col min="48" max="48" width="20" style="261" customWidth="1"/>
    <col min="49" max="49" width="9.85546875" style="261" customWidth="1"/>
    <col min="50" max="52" width="0" style="260" hidden="1" customWidth="1"/>
    <col min="53" max="16384" width="9.140625" style="260" hidden="1"/>
  </cols>
  <sheetData>
    <row r="1" spans="1:51" ht="6" customHeight="1" thickBot="1" x14ac:dyDescent="0.25"/>
    <row r="2" spans="1:51" ht="30" customHeight="1" thickBot="1" x14ac:dyDescent="0.25">
      <c r="B2" s="265" t="s">
        <v>293</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row>
    <row r="3" spans="1:51" ht="8.25" customHeight="1" thickBot="1" x14ac:dyDescent="0.25">
      <c r="C3" s="267"/>
      <c r="D3" s="260"/>
      <c r="E3" s="260"/>
      <c r="F3" s="260"/>
      <c r="G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M3" s="260"/>
    </row>
    <row r="4" spans="1:51" ht="33" customHeight="1" thickBot="1" x14ac:dyDescent="0.25">
      <c r="A4" s="134" t="s">
        <v>0</v>
      </c>
      <c r="B4" s="126" t="s">
        <v>294</v>
      </c>
      <c r="C4" s="127"/>
      <c r="D4" s="127"/>
      <c r="E4" s="127"/>
      <c r="F4" s="127"/>
      <c r="G4" s="128"/>
      <c r="H4" s="129" t="s">
        <v>295</v>
      </c>
      <c r="I4" s="130"/>
      <c r="J4" s="130"/>
      <c r="K4" s="130"/>
      <c r="L4" s="130"/>
      <c r="M4" s="130"/>
      <c r="N4" s="130"/>
      <c r="O4" s="131"/>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9"/>
      <c r="AW4" s="134" t="s">
        <v>296</v>
      </c>
    </row>
    <row r="5" spans="1:51" ht="38.25" customHeight="1" x14ac:dyDescent="0.2">
      <c r="A5" s="135"/>
      <c r="B5" s="136" t="s">
        <v>17</v>
      </c>
      <c r="C5" s="138" t="s">
        <v>18</v>
      </c>
      <c r="D5" s="140" t="s">
        <v>297</v>
      </c>
      <c r="E5" s="140" t="s">
        <v>28</v>
      </c>
      <c r="F5" s="142" t="s">
        <v>29</v>
      </c>
      <c r="G5" s="144" t="s">
        <v>1</v>
      </c>
      <c r="H5" s="147" t="s">
        <v>17</v>
      </c>
      <c r="I5" s="132" t="s">
        <v>298</v>
      </c>
      <c r="J5" s="132" t="s">
        <v>299</v>
      </c>
      <c r="K5" s="132" t="s">
        <v>300</v>
      </c>
      <c r="L5" s="132" t="s">
        <v>301</v>
      </c>
      <c r="M5" s="132" t="s">
        <v>302</v>
      </c>
      <c r="N5" s="132" t="s">
        <v>303</v>
      </c>
      <c r="O5" s="132" t="s">
        <v>304</v>
      </c>
      <c r="P5" s="270" t="s">
        <v>305</v>
      </c>
      <c r="Q5" s="271"/>
      <c r="R5" s="271"/>
      <c r="S5" s="271"/>
      <c r="T5" s="271"/>
      <c r="U5" s="271"/>
      <c r="V5" s="271"/>
      <c r="W5" s="271"/>
      <c r="X5" s="271"/>
      <c r="Y5" s="271"/>
      <c r="Z5" s="271"/>
      <c r="AA5" s="271"/>
      <c r="AB5" s="271"/>
      <c r="AC5" s="271"/>
      <c r="AD5" s="271"/>
      <c r="AE5" s="271"/>
      <c r="AF5" s="271"/>
      <c r="AG5" s="272"/>
      <c r="AH5" s="273" t="s">
        <v>306</v>
      </c>
      <c r="AI5" s="274" t="s">
        <v>307</v>
      </c>
      <c r="AJ5" s="275"/>
      <c r="AK5" s="275"/>
      <c r="AL5" s="276"/>
      <c r="AM5" s="273" t="s">
        <v>308</v>
      </c>
      <c r="AN5" s="277" t="s">
        <v>309</v>
      </c>
      <c r="AO5" s="278"/>
      <c r="AP5" s="278"/>
      <c r="AQ5" s="278"/>
      <c r="AR5" s="278"/>
      <c r="AS5" s="278"/>
      <c r="AT5" s="278"/>
      <c r="AU5" s="278"/>
      <c r="AV5" s="279"/>
      <c r="AW5" s="135"/>
      <c r="AX5" s="261"/>
      <c r="AY5" s="261"/>
    </row>
    <row r="6" spans="1:51" s="261" customFormat="1" ht="36" customHeight="1" x14ac:dyDescent="0.2">
      <c r="A6" s="135"/>
      <c r="B6" s="137"/>
      <c r="C6" s="139"/>
      <c r="D6" s="141"/>
      <c r="E6" s="141"/>
      <c r="F6" s="143"/>
      <c r="G6" s="145"/>
      <c r="H6" s="147"/>
      <c r="I6" s="132"/>
      <c r="J6" s="132"/>
      <c r="K6" s="132"/>
      <c r="L6" s="132"/>
      <c r="M6" s="132"/>
      <c r="N6" s="132"/>
      <c r="O6" s="132"/>
      <c r="P6" s="280" t="s">
        <v>310</v>
      </c>
      <c r="Q6" s="41"/>
      <c r="R6" s="280" t="s">
        <v>29</v>
      </c>
      <c r="S6" s="41"/>
      <c r="T6" s="280" t="s">
        <v>311</v>
      </c>
      <c r="U6" s="41"/>
      <c r="V6" s="280" t="s">
        <v>312</v>
      </c>
      <c r="W6" s="41"/>
      <c r="X6" s="280" t="s">
        <v>313</v>
      </c>
      <c r="Y6" s="41"/>
      <c r="Z6" s="280" t="s">
        <v>314</v>
      </c>
      <c r="AA6" s="41"/>
      <c r="AB6" s="280" t="s">
        <v>315</v>
      </c>
      <c r="AC6" s="41"/>
      <c r="AD6" s="280" t="s">
        <v>316</v>
      </c>
      <c r="AE6" s="41"/>
      <c r="AF6" s="281" t="s">
        <v>317</v>
      </c>
      <c r="AG6" s="282"/>
      <c r="AH6" s="283"/>
      <c r="AI6" s="284" t="s">
        <v>318</v>
      </c>
      <c r="AJ6" s="41"/>
      <c r="AK6" s="284" t="s">
        <v>319</v>
      </c>
      <c r="AL6" s="284" t="s">
        <v>320</v>
      </c>
      <c r="AM6" s="283"/>
      <c r="AN6" s="285" t="s">
        <v>321</v>
      </c>
      <c r="AO6" s="47"/>
      <c r="AP6" s="285" t="s">
        <v>322</v>
      </c>
      <c r="AQ6" s="47"/>
      <c r="AR6" s="47"/>
      <c r="AS6" s="285" t="s">
        <v>323</v>
      </c>
      <c r="AT6" s="44"/>
      <c r="AU6" s="44"/>
      <c r="AV6" s="286" t="s">
        <v>324</v>
      </c>
      <c r="AW6" s="135"/>
    </row>
    <row r="7" spans="1:51" s="261" customFormat="1" ht="25.5" customHeight="1" thickBot="1" x14ac:dyDescent="0.25">
      <c r="A7" s="135"/>
      <c r="B7" s="137"/>
      <c r="C7" s="139"/>
      <c r="D7" s="141"/>
      <c r="E7" s="141"/>
      <c r="F7" s="143"/>
      <c r="G7" s="145"/>
      <c r="H7" s="147"/>
      <c r="I7" s="132"/>
      <c r="J7" s="132"/>
      <c r="K7" s="132"/>
      <c r="L7" s="132"/>
      <c r="M7" s="132"/>
      <c r="N7" s="132"/>
      <c r="O7" s="132"/>
      <c r="P7" s="287"/>
      <c r="Q7" s="42"/>
      <c r="R7" s="287"/>
      <c r="S7" s="42"/>
      <c r="T7" s="287"/>
      <c r="U7" s="42"/>
      <c r="V7" s="287"/>
      <c r="W7" s="42"/>
      <c r="X7" s="287"/>
      <c r="Y7" s="42"/>
      <c r="Z7" s="287"/>
      <c r="AA7" s="42"/>
      <c r="AB7" s="287"/>
      <c r="AC7" s="42"/>
      <c r="AD7" s="287"/>
      <c r="AE7" s="42"/>
      <c r="AF7" s="288" t="s">
        <v>325</v>
      </c>
      <c r="AG7" s="288" t="s">
        <v>326</v>
      </c>
      <c r="AH7" s="283"/>
      <c r="AI7" s="289"/>
      <c r="AJ7" s="42"/>
      <c r="AK7" s="289"/>
      <c r="AL7" s="289"/>
      <c r="AM7" s="283"/>
      <c r="AN7" s="290"/>
      <c r="AO7" s="46"/>
      <c r="AP7" s="290"/>
      <c r="AQ7" s="46"/>
      <c r="AR7" s="46"/>
      <c r="AS7" s="290"/>
      <c r="AT7" s="43"/>
      <c r="AU7" s="43"/>
      <c r="AV7" s="291"/>
      <c r="AW7" s="135"/>
    </row>
    <row r="8" spans="1:51" s="296" customFormat="1" ht="75" customHeight="1" x14ac:dyDescent="0.2">
      <c r="A8" s="133">
        <v>1</v>
      </c>
      <c r="B8" s="133">
        <v>8</v>
      </c>
      <c r="C8" s="37">
        <v>43671</v>
      </c>
      <c r="D8" s="38" t="s">
        <v>46</v>
      </c>
      <c r="E8" s="38" t="s">
        <v>43</v>
      </c>
      <c r="F8" s="38" t="s">
        <v>44</v>
      </c>
      <c r="G8" s="38" t="s">
        <v>13</v>
      </c>
      <c r="H8" s="61">
        <v>15</v>
      </c>
      <c r="I8" s="39" t="s">
        <v>327</v>
      </c>
      <c r="J8" s="39" t="s">
        <v>328</v>
      </c>
      <c r="K8" s="39" t="s">
        <v>329</v>
      </c>
      <c r="L8" s="39" t="s">
        <v>330</v>
      </c>
      <c r="M8" s="39" t="s">
        <v>331</v>
      </c>
      <c r="N8" s="39" t="s">
        <v>332</v>
      </c>
      <c r="O8" s="39" t="s">
        <v>333</v>
      </c>
      <c r="P8" s="32" t="s">
        <v>27</v>
      </c>
      <c r="Q8" s="58">
        <v>10</v>
      </c>
      <c r="R8" s="292" t="s">
        <v>536</v>
      </c>
      <c r="S8" s="58">
        <v>15</v>
      </c>
      <c r="T8" s="292" t="s">
        <v>538</v>
      </c>
      <c r="U8" s="57">
        <v>10</v>
      </c>
      <c r="V8" s="292" t="s">
        <v>540</v>
      </c>
      <c r="W8" s="57">
        <v>15</v>
      </c>
      <c r="X8" s="292" t="s">
        <v>542</v>
      </c>
      <c r="Y8" s="57">
        <v>15</v>
      </c>
      <c r="Z8" s="292" t="s">
        <v>545</v>
      </c>
      <c r="AA8" s="57">
        <v>15</v>
      </c>
      <c r="AB8" s="292" t="s">
        <v>548</v>
      </c>
      <c r="AC8" s="57">
        <v>10</v>
      </c>
      <c r="AD8" s="292" t="s">
        <v>27</v>
      </c>
      <c r="AE8" s="57">
        <v>5</v>
      </c>
      <c r="AF8" s="293">
        <f t="shared" ref="AF8:AF63" si="0">S8+U8+W8+Y8+AA8+AC8+AE8+Q8</f>
        <v>95</v>
      </c>
      <c r="AG8" s="32" t="str">
        <f t="shared" ref="AG8:AG63" si="1">IF(AF8&gt;95,"FUERTE",IF(AF8&gt;=86,"MODERADO", "DEBIL"))</f>
        <v>MODERADO</v>
      </c>
      <c r="AH8" s="32" t="s">
        <v>570</v>
      </c>
      <c r="AI8" s="32" t="s">
        <v>530</v>
      </c>
      <c r="AJ8" s="58" t="s">
        <v>531</v>
      </c>
      <c r="AK8" s="292" t="s">
        <v>42</v>
      </c>
      <c r="AL8" s="32" t="str">
        <f t="shared" ref="AL8:AL63" si="2">IF(AK8="NO",AJ8,IF(AND(AJ8="FUERTE",AK8="SI"),"MODERADO",IF(AND(AJ8="MODERADO",AJ8="SI"),"DEBIL","DEBIL")))</f>
        <v>FUERTE</v>
      </c>
      <c r="AM8" s="32" t="s">
        <v>571</v>
      </c>
      <c r="AN8" s="32" t="str">
        <f>+AG8</f>
        <v>MODERADO</v>
      </c>
      <c r="AO8" s="58">
        <v>5</v>
      </c>
      <c r="AP8" s="32" t="str">
        <f>AL8</f>
        <v>FUERTE</v>
      </c>
      <c r="AQ8" s="58">
        <v>10</v>
      </c>
      <c r="AR8" s="58">
        <f>AO8*AQ8</f>
        <v>50</v>
      </c>
      <c r="AS8" s="32" t="str">
        <f>IF(AR8=100,"FUERTE",IF(AR8&gt;=25,"MODERADO","DEBIL"))</f>
        <v>MODERADO</v>
      </c>
      <c r="AT8" s="58">
        <v>50</v>
      </c>
      <c r="AU8" s="58">
        <v>25</v>
      </c>
      <c r="AV8" s="294" t="str">
        <f>IF(AU8=100,"FUERTE",IF(AU8&gt;=50,"MODERADO","DEBIL"))</f>
        <v>DEBIL</v>
      </c>
      <c r="AW8" s="295">
        <v>8</v>
      </c>
    </row>
    <row r="9" spans="1:51" s="297" customFormat="1" ht="66.75" customHeight="1" thickBot="1" x14ac:dyDescent="0.25">
      <c r="A9" s="133"/>
      <c r="B9" s="133"/>
      <c r="C9" s="37">
        <v>43672</v>
      </c>
      <c r="D9" s="38" t="s">
        <v>46</v>
      </c>
      <c r="E9" s="38" t="s">
        <v>43</v>
      </c>
      <c r="F9" s="38" t="s">
        <v>44</v>
      </c>
      <c r="G9" s="38" t="s">
        <v>13</v>
      </c>
      <c r="H9" s="61">
        <v>17</v>
      </c>
      <c r="I9" s="39" t="s">
        <v>334</v>
      </c>
      <c r="J9" s="39" t="s">
        <v>335</v>
      </c>
      <c r="K9" s="39" t="s">
        <v>329</v>
      </c>
      <c r="L9" s="39" t="s">
        <v>330</v>
      </c>
      <c r="M9" s="39" t="s">
        <v>331</v>
      </c>
      <c r="N9" s="39" t="s">
        <v>332</v>
      </c>
      <c r="O9" s="39" t="s">
        <v>333</v>
      </c>
      <c r="P9" s="32" t="s">
        <v>42</v>
      </c>
      <c r="Q9" s="58">
        <v>0</v>
      </c>
      <c r="R9" s="292"/>
      <c r="S9" s="58">
        <v>0</v>
      </c>
      <c r="T9" s="292"/>
      <c r="U9" s="57">
        <v>0</v>
      </c>
      <c r="V9" s="292"/>
      <c r="W9" s="57">
        <v>0</v>
      </c>
      <c r="X9" s="292" t="s">
        <v>544</v>
      </c>
      <c r="Y9" s="57">
        <v>0</v>
      </c>
      <c r="Z9" s="292"/>
      <c r="AA9" s="57">
        <v>0</v>
      </c>
      <c r="AB9" s="292"/>
      <c r="AC9" s="57">
        <v>0</v>
      </c>
      <c r="AD9" s="292"/>
      <c r="AE9" s="57">
        <v>0</v>
      </c>
      <c r="AF9" s="293">
        <f t="shared" si="0"/>
        <v>0</v>
      </c>
      <c r="AG9" s="32" t="str">
        <f t="shared" si="1"/>
        <v>DEBIL</v>
      </c>
      <c r="AH9" s="32" t="s">
        <v>572</v>
      </c>
      <c r="AI9" s="32"/>
      <c r="AJ9" s="58" t="s">
        <v>531</v>
      </c>
      <c r="AK9" s="292"/>
      <c r="AL9" s="32" t="str">
        <f>IF(AK9="NO",AJ9,IF(AND(AJ9="FUERTE",AK9="SI"),"MODERADO",IF(AND(AJ9="MODERADO",AJ9="SI"),"DEBIL","DÉBIL")))</f>
        <v>DÉBIL</v>
      </c>
      <c r="AM9" s="32" t="s">
        <v>573</v>
      </c>
      <c r="AN9" s="32" t="str">
        <f t="shared" ref="AN9:AN64" si="3">+AG9</f>
        <v>DEBIL</v>
      </c>
      <c r="AO9" s="58">
        <v>1</v>
      </c>
      <c r="AP9" s="32" t="str">
        <f t="shared" ref="AP9:AP64" si="4">AL9</f>
        <v>DÉBIL</v>
      </c>
      <c r="AQ9" s="58">
        <v>1</v>
      </c>
      <c r="AR9" s="58">
        <f t="shared" ref="AR9:AR63" si="5">AO9*AQ9</f>
        <v>1</v>
      </c>
      <c r="AS9" s="32" t="str">
        <f t="shared" ref="AS9:AS64" si="6">IF(AR9=100,"FUERTE",IF(AR9&gt;=25,"MODERADO","DEBIL"))</f>
        <v>DEBIL</v>
      </c>
      <c r="AT9" s="58">
        <v>0</v>
      </c>
      <c r="AU9" s="58"/>
      <c r="AV9" s="294"/>
      <c r="AW9" s="295"/>
    </row>
    <row r="10" spans="1:51" s="299" customFormat="1" ht="68.25" customHeight="1" x14ac:dyDescent="0.2">
      <c r="A10" s="133">
        <v>2</v>
      </c>
      <c r="B10" s="133">
        <v>12</v>
      </c>
      <c r="C10" s="37">
        <v>43671</v>
      </c>
      <c r="D10" s="38" t="s">
        <v>51</v>
      </c>
      <c r="E10" s="38" t="s">
        <v>49</v>
      </c>
      <c r="F10" s="38" t="s">
        <v>44</v>
      </c>
      <c r="G10" s="38" t="s">
        <v>13</v>
      </c>
      <c r="H10" s="61">
        <v>24</v>
      </c>
      <c r="I10" s="39" t="s">
        <v>336</v>
      </c>
      <c r="J10" s="39" t="s">
        <v>337</v>
      </c>
      <c r="K10" s="39" t="s">
        <v>329</v>
      </c>
      <c r="L10" s="39" t="s">
        <v>330</v>
      </c>
      <c r="M10" s="39" t="s">
        <v>331</v>
      </c>
      <c r="N10" s="39" t="s">
        <v>332</v>
      </c>
      <c r="O10" s="39" t="s">
        <v>333</v>
      </c>
      <c r="P10" s="32" t="s">
        <v>27</v>
      </c>
      <c r="Q10" s="58">
        <v>10</v>
      </c>
      <c r="R10" s="292" t="s">
        <v>536</v>
      </c>
      <c r="S10" s="58">
        <v>15</v>
      </c>
      <c r="T10" s="292" t="s">
        <v>538</v>
      </c>
      <c r="U10" s="57">
        <v>10</v>
      </c>
      <c r="V10" s="292" t="s">
        <v>540</v>
      </c>
      <c r="W10" s="57">
        <v>15</v>
      </c>
      <c r="X10" s="292" t="s">
        <v>542</v>
      </c>
      <c r="Y10" s="57">
        <v>15</v>
      </c>
      <c r="Z10" s="292" t="s">
        <v>545</v>
      </c>
      <c r="AA10" s="57">
        <v>15</v>
      </c>
      <c r="AB10" s="292" t="s">
        <v>547</v>
      </c>
      <c r="AC10" s="57">
        <v>10</v>
      </c>
      <c r="AD10" s="292" t="s">
        <v>27</v>
      </c>
      <c r="AE10" s="57">
        <v>5</v>
      </c>
      <c r="AF10" s="293">
        <f t="shared" si="0"/>
        <v>95</v>
      </c>
      <c r="AG10" s="32" t="str">
        <f t="shared" si="1"/>
        <v>MODERADO</v>
      </c>
      <c r="AH10" s="32" t="s">
        <v>574</v>
      </c>
      <c r="AI10" s="32" t="s">
        <v>530</v>
      </c>
      <c r="AJ10" s="58" t="s">
        <v>531</v>
      </c>
      <c r="AK10" s="292" t="s">
        <v>42</v>
      </c>
      <c r="AL10" s="32" t="str">
        <f t="shared" si="2"/>
        <v>FUERTE</v>
      </c>
      <c r="AM10" s="32" t="s">
        <v>575</v>
      </c>
      <c r="AN10" s="32" t="str">
        <f t="shared" si="3"/>
        <v>MODERADO</v>
      </c>
      <c r="AO10" s="58">
        <v>10</v>
      </c>
      <c r="AP10" s="32" t="str">
        <f t="shared" si="4"/>
        <v>FUERTE</v>
      </c>
      <c r="AQ10" s="58">
        <v>10</v>
      </c>
      <c r="AR10" s="58">
        <f t="shared" si="5"/>
        <v>100</v>
      </c>
      <c r="AS10" s="32" t="str">
        <f t="shared" si="6"/>
        <v>FUERTE</v>
      </c>
      <c r="AT10" s="58">
        <v>100</v>
      </c>
      <c r="AU10" s="58">
        <v>100</v>
      </c>
      <c r="AV10" s="294" t="str">
        <f>IF(AU10=100,"FUERTE",IF(AU10&gt;=50,"MODERADO","DEBIL"))</f>
        <v>FUERTE</v>
      </c>
      <c r="AW10" s="295">
        <v>12</v>
      </c>
      <c r="AX10" s="296"/>
      <c r="AY10" s="298"/>
    </row>
    <row r="11" spans="1:51" s="299" customFormat="1" ht="64.5" customHeight="1" thickBot="1" x14ac:dyDescent="0.25">
      <c r="A11" s="133"/>
      <c r="B11" s="133"/>
      <c r="C11" s="37">
        <v>43672</v>
      </c>
      <c r="D11" s="38" t="s">
        <v>51</v>
      </c>
      <c r="E11" s="38" t="s">
        <v>49</v>
      </c>
      <c r="F11" s="38" t="s">
        <v>44</v>
      </c>
      <c r="G11" s="38" t="s">
        <v>13</v>
      </c>
      <c r="H11" s="61">
        <v>25</v>
      </c>
      <c r="I11" s="39" t="s">
        <v>338</v>
      </c>
      <c r="J11" s="39" t="s">
        <v>339</v>
      </c>
      <c r="K11" s="39" t="s">
        <v>329</v>
      </c>
      <c r="L11" s="39" t="s">
        <v>330</v>
      </c>
      <c r="M11" s="39" t="s">
        <v>331</v>
      </c>
      <c r="N11" s="39" t="s">
        <v>332</v>
      </c>
      <c r="O11" s="39" t="s">
        <v>333</v>
      </c>
      <c r="P11" s="32" t="s">
        <v>27</v>
      </c>
      <c r="Q11" s="58">
        <v>10</v>
      </c>
      <c r="R11" s="292" t="s">
        <v>536</v>
      </c>
      <c r="S11" s="58">
        <v>15</v>
      </c>
      <c r="T11" s="292" t="s">
        <v>538</v>
      </c>
      <c r="U11" s="57">
        <v>10</v>
      </c>
      <c r="V11" s="292" t="s">
        <v>540</v>
      </c>
      <c r="W11" s="57">
        <v>15</v>
      </c>
      <c r="X11" s="292" t="s">
        <v>542</v>
      </c>
      <c r="Y11" s="57">
        <v>15</v>
      </c>
      <c r="Z11" s="292" t="s">
        <v>545</v>
      </c>
      <c r="AA11" s="57">
        <v>15</v>
      </c>
      <c r="AB11" s="292" t="s">
        <v>547</v>
      </c>
      <c r="AC11" s="57">
        <v>10</v>
      </c>
      <c r="AD11" s="292" t="s">
        <v>27</v>
      </c>
      <c r="AE11" s="57">
        <v>5</v>
      </c>
      <c r="AF11" s="293">
        <f t="shared" si="0"/>
        <v>95</v>
      </c>
      <c r="AG11" s="32" t="str">
        <f t="shared" si="1"/>
        <v>MODERADO</v>
      </c>
      <c r="AH11" s="32" t="s">
        <v>576</v>
      </c>
      <c r="AI11" s="32" t="s">
        <v>530</v>
      </c>
      <c r="AJ11" s="58" t="s">
        <v>531</v>
      </c>
      <c r="AK11" s="292" t="s">
        <v>42</v>
      </c>
      <c r="AL11" s="32" t="str">
        <f t="shared" si="2"/>
        <v>FUERTE</v>
      </c>
      <c r="AM11" s="32" t="s">
        <v>577</v>
      </c>
      <c r="AN11" s="32" t="str">
        <f t="shared" si="3"/>
        <v>MODERADO</v>
      </c>
      <c r="AO11" s="58">
        <v>10</v>
      </c>
      <c r="AP11" s="32" t="str">
        <f t="shared" si="4"/>
        <v>FUERTE</v>
      </c>
      <c r="AQ11" s="58">
        <v>10</v>
      </c>
      <c r="AR11" s="58">
        <f t="shared" si="5"/>
        <v>100</v>
      </c>
      <c r="AS11" s="32" t="str">
        <f t="shared" si="6"/>
        <v>FUERTE</v>
      </c>
      <c r="AT11" s="58">
        <v>100</v>
      </c>
      <c r="AU11" s="58"/>
      <c r="AV11" s="294"/>
      <c r="AW11" s="295"/>
      <c r="AY11" s="300"/>
    </row>
    <row r="12" spans="1:51" s="296" customFormat="1" ht="64.5" customHeight="1" x14ac:dyDescent="0.2">
      <c r="A12" s="133">
        <v>3</v>
      </c>
      <c r="B12" s="133">
        <v>14</v>
      </c>
      <c r="C12" s="37">
        <v>43252</v>
      </c>
      <c r="D12" s="38" t="s">
        <v>57</v>
      </c>
      <c r="E12" s="38" t="s">
        <v>54</v>
      </c>
      <c r="F12" s="38" t="s">
        <v>55</v>
      </c>
      <c r="G12" s="38" t="s">
        <v>10</v>
      </c>
      <c r="H12" s="61">
        <v>32</v>
      </c>
      <c r="I12" s="39" t="s">
        <v>340</v>
      </c>
      <c r="J12" s="39" t="s">
        <v>340</v>
      </c>
      <c r="K12" s="39" t="s">
        <v>341</v>
      </c>
      <c r="L12" s="39" t="s">
        <v>330</v>
      </c>
      <c r="M12" s="39" t="s">
        <v>331</v>
      </c>
      <c r="N12" s="39" t="s">
        <v>332</v>
      </c>
      <c r="O12" s="39" t="s">
        <v>342</v>
      </c>
      <c r="P12" s="32" t="s">
        <v>27</v>
      </c>
      <c r="Q12" s="58">
        <v>10</v>
      </c>
      <c r="R12" s="292" t="s">
        <v>536</v>
      </c>
      <c r="S12" s="58">
        <v>15</v>
      </c>
      <c r="T12" s="292" t="s">
        <v>538</v>
      </c>
      <c r="U12" s="57">
        <v>10</v>
      </c>
      <c r="V12" s="292" t="s">
        <v>540</v>
      </c>
      <c r="W12" s="57">
        <v>15</v>
      </c>
      <c r="X12" s="292" t="s">
        <v>542</v>
      </c>
      <c r="Y12" s="57">
        <v>15</v>
      </c>
      <c r="Z12" s="292" t="s">
        <v>545</v>
      </c>
      <c r="AA12" s="57">
        <v>15</v>
      </c>
      <c r="AB12" s="292" t="s">
        <v>547</v>
      </c>
      <c r="AC12" s="57">
        <v>10</v>
      </c>
      <c r="AD12" s="292" t="s">
        <v>27</v>
      </c>
      <c r="AE12" s="57">
        <v>5</v>
      </c>
      <c r="AF12" s="293">
        <f t="shared" si="0"/>
        <v>95</v>
      </c>
      <c r="AG12" s="32" t="str">
        <f t="shared" si="1"/>
        <v>MODERADO</v>
      </c>
      <c r="AH12" s="32" t="s">
        <v>578</v>
      </c>
      <c r="AI12" s="32" t="s">
        <v>530</v>
      </c>
      <c r="AJ12" s="58" t="s">
        <v>531</v>
      </c>
      <c r="AK12" s="292" t="s">
        <v>42</v>
      </c>
      <c r="AL12" s="32" t="str">
        <f t="shared" si="2"/>
        <v>FUERTE</v>
      </c>
      <c r="AM12" s="32" t="s">
        <v>579</v>
      </c>
      <c r="AN12" s="32" t="str">
        <f t="shared" ref="AN12:AN13" si="7">+AG12</f>
        <v>MODERADO</v>
      </c>
      <c r="AO12" s="58">
        <v>10</v>
      </c>
      <c r="AP12" s="32" t="str">
        <f t="shared" ref="AP12:AP13" si="8">AL12</f>
        <v>FUERTE</v>
      </c>
      <c r="AQ12" s="58">
        <v>10</v>
      </c>
      <c r="AR12" s="58">
        <f t="shared" si="5"/>
        <v>100</v>
      </c>
      <c r="AS12" s="32" t="str">
        <f t="shared" si="6"/>
        <v>FUERTE</v>
      </c>
      <c r="AT12" s="58">
        <v>100</v>
      </c>
      <c r="AU12" s="58">
        <v>100</v>
      </c>
      <c r="AV12" s="294" t="str">
        <f>IF(AU12=100,"FUERTE",IF(AU12&gt;=50,"MODERADO","DEBIL"))</f>
        <v>FUERTE</v>
      </c>
      <c r="AW12" s="295">
        <v>12</v>
      </c>
    </row>
    <row r="13" spans="1:51" s="297" customFormat="1" ht="56.25" customHeight="1" thickBot="1" x14ac:dyDescent="0.25">
      <c r="A13" s="133"/>
      <c r="B13" s="133"/>
      <c r="C13" s="37">
        <v>43253</v>
      </c>
      <c r="D13" s="38" t="s">
        <v>57</v>
      </c>
      <c r="E13" s="38" t="s">
        <v>54</v>
      </c>
      <c r="F13" s="38" t="s">
        <v>55</v>
      </c>
      <c r="G13" s="38" t="s">
        <v>10</v>
      </c>
      <c r="H13" s="61">
        <v>34</v>
      </c>
      <c r="I13" s="39" t="s">
        <v>343</v>
      </c>
      <c r="J13" s="39" t="s">
        <v>344</v>
      </c>
      <c r="K13" s="39" t="s">
        <v>341</v>
      </c>
      <c r="L13" s="39" t="s">
        <v>330</v>
      </c>
      <c r="M13" s="39" t="s">
        <v>331</v>
      </c>
      <c r="N13" s="39" t="s">
        <v>332</v>
      </c>
      <c r="O13" s="39" t="s">
        <v>342</v>
      </c>
      <c r="P13" s="32" t="s">
        <v>27</v>
      </c>
      <c r="Q13" s="58">
        <v>10</v>
      </c>
      <c r="R13" s="292" t="s">
        <v>536</v>
      </c>
      <c r="S13" s="58">
        <v>15</v>
      </c>
      <c r="T13" s="292" t="s">
        <v>538</v>
      </c>
      <c r="U13" s="57">
        <v>10</v>
      </c>
      <c r="V13" s="292" t="s">
        <v>540</v>
      </c>
      <c r="W13" s="57">
        <v>15</v>
      </c>
      <c r="X13" s="292" t="s">
        <v>542</v>
      </c>
      <c r="Y13" s="57">
        <v>15</v>
      </c>
      <c r="Z13" s="292" t="s">
        <v>545</v>
      </c>
      <c r="AA13" s="57">
        <v>15</v>
      </c>
      <c r="AB13" s="292" t="s">
        <v>547</v>
      </c>
      <c r="AC13" s="57">
        <v>10</v>
      </c>
      <c r="AD13" s="292" t="s">
        <v>27</v>
      </c>
      <c r="AE13" s="57">
        <v>5</v>
      </c>
      <c r="AF13" s="293">
        <f t="shared" si="0"/>
        <v>95</v>
      </c>
      <c r="AG13" s="32" t="str">
        <f t="shared" si="1"/>
        <v>MODERADO</v>
      </c>
      <c r="AH13" s="32" t="s">
        <v>580</v>
      </c>
      <c r="AI13" s="32" t="s">
        <v>530</v>
      </c>
      <c r="AJ13" s="58" t="s">
        <v>531</v>
      </c>
      <c r="AK13" s="292" t="s">
        <v>42</v>
      </c>
      <c r="AL13" s="32" t="str">
        <f t="shared" si="2"/>
        <v>FUERTE</v>
      </c>
      <c r="AM13" s="32" t="s">
        <v>581</v>
      </c>
      <c r="AN13" s="32" t="str">
        <f t="shared" si="7"/>
        <v>MODERADO</v>
      </c>
      <c r="AO13" s="58">
        <v>10</v>
      </c>
      <c r="AP13" s="32" t="str">
        <f t="shared" si="8"/>
        <v>FUERTE</v>
      </c>
      <c r="AQ13" s="58">
        <v>10</v>
      </c>
      <c r="AR13" s="58">
        <f t="shared" si="5"/>
        <v>100</v>
      </c>
      <c r="AS13" s="32" t="str">
        <f t="shared" si="6"/>
        <v>FUERTE</v>
      </c>
      <c r="AT13" s="58">
        <v>100</v>
      </c>
      <c r="AU13" s="58"/>
      <c r="AV13" s="294"/>
      <c r="AW13" s="295"/>
    </row>
    <row r="14" spans="1:51" s="296" customFormat="1" ht="54.75" customHeight="1" x14ac:dyDescent="0.2">
      <c r="A14" s="133">
        <v>4</v>
      </c>
      <c r="B14" s="133">
        <v>15</v>
      </c>
      <c r="C14" s="37">
        <v>42461</v>
      </c>
      <c r="D14" s="38" t="s">
        <v>60</v>
      </c>
      <c r="E14" s="38" t="s">
        <v>54</v>
      </c>
      <c r="F14" s="38" t="s">
        <v>55</v>
      </c>
      <c r="G14" s="38" t="s">
        <v>10</v>
      </c>
      <c r="H14" s="61">
        <v>187</v>
      </c>
      <c r="I14" s="39" t="s">
        <v>345</v>
      </c>
      <c r="J14" s="39" t="s">
        <v>346</v>
      </c>
      <c r="K14" s="39" t="s">
        <v>347</v>
      </c>
      <c r="L14" s="39" t="s">
        <v>330</v>
      </c>
      <c r="M14" s="39" t="s">
        <v>331</v>
      </c>
      <c r="N14" s="39" t="s">
        <v>348</v>
      </c>
      <c r="O14" s="39" t="s">
        <v>349</v>
      </c>
      <c r="P14" s="32" t="s">
        <v>27</v>
      </c>
      <c r="Q14" s="58">
        <v>10</v>
      </c>
      <c r="R14" s="292" t="s">
        <v>536</v>
      </c>
      <c r="S14" s="58">
        <v>15</v>
      </c>
      <c r="T14" s="292" t="s">
        <v>538</v>
      </c>
      <c r="U14" s="57">
        <v>10</v>
      </c>
      <c r="V14" s="292" t="s">
        <v>540</v>
      </c>
      <c r="W14" s="57">
        <v>15</v>
      </c>
      <c r="X14" s="292" t="s">
        <v>543</v>
      </c>
      <c r="Y14" s="57">
        <v>15</v>
      </c>
      <c r="Z14" s="292" t="s">
        <v>545</v>
      </c>
      <c r="AA14" s="57">
        <v>15</v>
      </c>
      <c r="AB14" s="292" t="s">
        <v>547</v>
      </c>
      <c r="AC14" s="57">
        <v>10</v>
      </c>
      <c r="AD14" s="292" t="s">
        <v>27</v>
      </c>
      <c r="AE14" s="57">
        <v>5</v>
      </c>
      <c r="AF14" s="293">
        <f t="shared" si="0"/>
        <v>95</v>
      </c>
      <c r="AG14" s="32" t="str">
        <f t="shared" si="1"/>
        <v>MODERADO</v>
      </c>
      <c r="AH14" s="32" t="s">
        <v>582</v>
      </c>
      <c r="AI14" s="32" t="s">
        <v>530</v>
      </c>
      <c r="AJ14" s="58" t="s">
        <v>531</v>
      </c>
      <c r="AK14" s="292" t="s">
        <v>42</v>
      </c>
      <c r="AL14" s="32" t="str">
        <f t="shared" si="2"/>
        <v>FUERTE</v>
      </c>
      <c r="AM14" s="32" t="s">
        <v>583</v>
      </c>
      <c r="AN14" s="32" t="str">
        <f t="shared" si="3"/>
        <v>MODERADO</v>
      </c>
      <c r="AO14" s="58">
        <v>5</v>
      </c>
      <c r="AP14" s="32" t="str">
        <f t="shared" si="4"/>
        <v>FUERTE</v>
      </c>
      <c r="AQ14" s="58">
        <v>10</v>
      </c>
      <c r="AR14" s="58">
        <f t="shared" si="5"/>
        <v>50</v>
      </c>
      <c r="AS14" s="32" t="str">
        <f t="shared" si="6"/>
        <v>MODERADO</v>
      </c>
      <c r="AT14" s="58">
        <v>50</v>
      </c>
      <c r="AU14" s="58">
        <v>25</v>
      </c>
      <c r="AV14" s="294" t="str">
        <f>IF(AU14=100,"FUERTE",IF(AU14&gt;=50,"MODERADO","DEBIL"))</f>
        <v>DEBIL</v>
      </c>
      <c r="AW14" s="295">
        <v>15</v>
      </c>
    </row>
    <row r="15" spans="1:51" s="297" customFormat="1" ht="53.25" customHeight="1" thickBot="1" x14ac:dyDescent="0.25">
      <c r="A15" s="133"/>
      <c r="B15" s="133"/>
      <c r="C15" s="37">
        <v>42462</v>
      </c>
      <c r="D15" s="38" t="s">
        <v>60</v>
      </c>
      <c r="E15" s="38" t="s">
        <v>54</v>
      </c>
      <c r="F15" s="38" t="s">
        <v>55</v>
      </c>
      <c r="G15" s="38" t="s">
        <v>10</v>
      </c>
      <c r="H15" s="61">
        <v>350</v>
      </c>
      <c r="I15" s="39" t="s">
        <v>350</v>
      </c>
      <c r="J15" s="39" t="s">
        <v>350</v>
      </c>
      <c r="K15" s="39" t="s">
        <v>347</v>
      </c>
      <c r="L15" s="39" t="s">
        <v>330</v>
      </c>
      <c r="M15" s="39" t="s">
        <v>351</v>
      </c>
      <c r="N15" s="39"/>
      <c r="O15" s="39" t="s">
        <v>349</v>
      </c>
      <c r="P15" s="32" t="s">
        <v>42</v>
      </c>
      <c r="Q15" s="58">
        <v>0</v>
      </c>
      <c r="R15" s="292"/>
      <c r="S15" s="58">
        <v>0</v>
      </c>
      <c r="T15" s="292"/>
      <c r="U15" s="57">
        <v>0</v>
      </c>
      <c r="V15" s="292"/>
      <c r="W15" s="57">
        <v>0</v>
      </c>
      <c r="X15" s="292" t="s">
        <v>544</v>
      </c>
      <c r="Y15" s="57">
        <v>0</v>
      </c>
      <c r="Z15" s="292"/>
      <c r="AA15" s="57">
        <v>0</v>
      </c>
      <c r="AB15" s="292"/>
      <c r="AC15" s="57">
        <v>0</v>
      </c>
      <c r="AD15" s="292"/>
      <c r="AE15" s="57">
        <v>0</v>
      </c>
      <c r="AF15" s="293">
        <f t="shared" si="0"/>
        <v>0</v>
      </c>
      <c r="AG15" s="32" t="str">
        <f t="shared" si="1"/>
        <v>DEBIL</v>
      </c>
      <c r="AH15" s="32" t="s">
        <v>584</v>
      </c>
      <c r="AI15" s="32"/>
      <c r="AJ15" s="58" t="s">
        <v>569</v>
      </c>
      <c r="AK15" s="292"/>
      <c r="AL15" s="32" t="str">
        <f>IF(AK15="NO",AJ15,IF(AND(AJ15="FUERTE",AK15="SI"),"MODERADO",IF(AND(AJ15="MODERADO",AJ15="SI"),"DEBIL","DÉBIL")))</f>
        <v>DÉBIL</v>
      </c>
      <c r="AM15" s="32" t="s">
        <v>585</v>
      </c>
      <c r="AN15" s="32" t="str">
        <f t="shared" si="3"/>
        <v>DEBIL</v>
      </c>
      <c r="AO15" s="58">
        <v>1</v>
      </c>
      <c r="AP15" s="32" t="str">
        <f t="shared" si="4"/>
        <v>DÉBIL</v>
      </c>
      <c r="AQ15" s="58">
        <v>1</v>
      </c>
      <c r="AR15" s="58">
        <f t="shared" si="5"/>
        <v>1</v>
      </c>
      <c r="AS15" s="32" t="str">
        <f t="shared" si="6"/>
        <v>DEBIL</v>
      </c>
      <c r="AT15" s="58">
        <v>0</v>
      </c>
      <c r="AU15" s="58"/>
      <c r="AV15" s="294"/>
      <c r="AW15" s="295"/>
    </row>
    <row r="16" spans="1:51" s="301" customFormat="1" ht="36.75" customHeight="1" x14ac:dyDescent="0.2">
      <c r="A16" s="133">
        <v>5</v>
      </c>
      <c r="B16" s="133">
        <v>17</v>
      </c>
      <c r="C16" s="37">
        <v>42600</v>
      </c>
      <c r="D16" s="38" t="s">
        <v>64</v>
      </c>
      <c r="E16" s="38" t="s">
        <v>49</v>
      </c>
      <c r="F16" s="38" t="s">
        <v>62</v>
      </c>
      <c r="G16" s="38" t="s">
        <v>8</v>
      </c>
      <c r="H16" s="61">
        <v>40</v>
      </c>
      <c r="I16" s="39" t="s">
        <v>352</v>
      </c>
      <c r="J16" s="39" t="s">
        <v>352</v>
      </c>
      <c r="K16" s="39" t="s">
        <v>329</v>
      </c>
      <c r="L16" s="39" t="s">
        <v>330</v>
      </c>
      <c r="M16" s="39" t="s">
        <v>331</v>
      </c>
      <c r="N16" s="39" t="s">
        <v>332</v>
      </c>
      <c r="O16" s="39" t="s">
        <v>353</v>
      </c>
      <c r="P16" s="32" t="s">
        <v>27</v>
      </c>
      <c r="Q16" s="58">
        <v>10</v>
      </c>
      <c r="R16" s="292" t="s">
        <v>536</v>
      </c>
      <c r="S16" s="58">
        <v>15</v>
      </c>
      <c r="T16" s="292" t="s">
        <v>538</v>
      </c>
      <c r="U16" s="57">
        <v>10</v>
      </c>
      <c r="V16" s="292" t="s">
        <v>541</v>
      </c>
      <c r="W16" s="57">
        <v>15</v>
      </c>
      <c r="X16" s="292" t="s">
        <v>542</v>
      </c>
      <c r="Y16" s="57">
        <v>15</v>
      </c>
      <c r="Z16" s="292" t="s">
        <v>546</v>
      </c>
      <c r="AA16" s="57">
        <v>15</v>
      </c>
      <c r="AB16" s="292" t="s">
        <v>547</v>
      </c>
      <c r="AC16" s="57">
        <v>10</v>
      </c>
      <c r="AD16" s="292" t="s">
        <v>27</v>
      </c>
      <c r="AE16" s="57">
        <v>5</v>
      </c>
      <c r="AF16" s="293">
        <f t="shared" si="0"/>
        <v>95</v>
      </c>
      <c r="AG16" s="32" t="str">
        <f t="shared" si="1"/>
        <v>MODERADO</v>
      </c>
      <c r="AH16" s="32" t="s">
        <v>680</v>
      </c>
      <c r="AI16" s="32" t="s">
        <v>530</v>
      </c>
      <c r="AJ16" s="58" t="s">
        <v>531</v>
      </c>
      <c r="AK16" s="292" t="s">
        <v>42</v>
      </c>
      <c r="AL16" s="32" t="str">
        <f t="shared" si="2"/>
        <v>FUERTE</v>
      </c>
      <c r="AM16" s="32" t="s">
        <v>683</v>
      </c>
      <c r="AN16" s="32" t="str">
        <f t="shared" si="3"/>
        <v>MODERADO</v>
      </c>
      <c r="AO16" s="58">
        <v>1</v>
      </c>
      <c r="AP16" s="32" t="str">
        <f t="shared" si="4"/>
        <v>FUERTE</v>
      </c>
      <c r="AQ16" s="58">
        <v>10</v>
      </c>
      <c r="AR16" s="58">
        <f t="shared" si="5"/>
        <v>10</v>
      </c>
      <c r="AS16" s="32" t="str">
        <f t="shared" si="6"/>
        <v>DEBIL</v>
      </c>
      <c r="AT16" s="58">
        <v>0</v>
      </c>
      <c r="AU16" s="58">
        <v>0</v>
      </c>
      <c r="AV16" s="294" t="str">
        <f>IF(AU16=100,"FUERTE",IF(AU16&gt;=50,"MODERADO","DEBIL"))</f>
        <v>DEBIL</v>
      </c>
      <c r="AW16" s="295">
        <v>17</v>
      </c>
    </row>
    <row r="17" spans="1:51" s="302" customFormat="1" ht="48" customHeight="1" x14ac:dyDescent="0.2">
      <c r="A17" s="133"/>
      <c r="B17" s="133"/>
      <c r="C17" s="37">
        <v>42601</v>
      </c>
      <c r="D17" s="38" t="s">
        <v>64</v>
      </c>
      <c r="E17" s="38" t="s">
        <v>49</v>
      </c>
      <c r="F17" s="38" t="s">
        <v>62</v>
      </c>
      <c r="G17" s="38" t="s">
        <v>8</v>
      </c>
      <c r="H17" s="61">
        <v>41</v>
      </c>
      <c r="I17" s="39" t="s">
        <v>354</v>
      </c>
      <c r="J17" s="39" t="s">
        <v>354</v>
      </c>
      <c r="K17" s="39" t="s">
        <v>329</v>
      </c>
      <c r="L17" s="39" t="s">
        <v>330</v>
      </c>
      <c r="M17" s="39" t="s">
        <v>331</v>
      </c>
      <c r="N17" s="39" t="s">
        <v>332</v>
      </c>
      <c r="O17" s="39" t="s">
        <v>353</v>
      </c>
      <c r="P17" s="32" t="s">
        <v>27</v>
      </c>
      <c r="Q17" s="58">
        <v>10</v>
      </c>
      <c r="R17" s="292" t="s">
        <v>536</v>
      </c>
      <c r="S17" s="58">
        <v>15</v>
      </c>
      <c r="T17" s="292" t="s">
        <v>538</v>
      </c>
      <c r="U17" s="57">
        <v>10</v>
      </c>
      <c r="V17" s="292" t="s">
        <v>541</v>
      </c>
      <c r="W17" s="57">
        <v>15</v>
      </c>
      <c r="X17" s="292" t="s">
        <v>542</v>
      </c>
      <c r="Y17" s="57">
        <v>15</v>
      </c>
      <c r="Z17" s="292" t="s">
        <v>546</v>
      </c>
      <c r="AA17" s="57">
        <v>15</v>
      </c>
      <c r="AB17" s="292" t="s">
        <v>547</v>
      </c>
      <c r="AC17" s="57">
        <v>10</v>
      </c>
      <c r="AD17" s="292" t="s">
        <v>42</v>
      </c>
      <c r="AE17" s="57">
        <v>5</v>
      </c>
      <c r="AF17" s="293">
        <f t="shared" si="0"/>
        <v>95</v>
      </c>
      <c r="AG17" s="32" t="str">
        <f t="shared" si="1"/>
        <v>MODERADO</v>
      </c>
      <c r="AH17" s="32" t="s">
        <v>681</v>
      </c>
      <c r="AI17" s="32" t="s">
        <v>534</v>
      </c>
      <c r="AJ17" s="58" t="s">
        <v>569</v>
      </c>
      <c r="AK17" s="292" t="s">
        <v>42</v>
      </c>
      <c r="AL17" s="32" t="str">
        <f t="shared" si="2"/>
        <v>DÉBIL</v>
      </c>
      <c r="AM17" s="32" t="s">
        <v>684</v>
      </c>
      <c r="AN17" s="32" t="str">
        <f t="shared" si="3"/>
        <v>MODERADO</v>
      </c>
      <c r="AO17" s="58">
        <v>1</v>
      </c>
      <c r="AP17" s="32" t="str">
        <f t="shared" si="4"/>
        <v>DÉBIL</v>
      </c>
      <c r="AQ17" s="58">
        <v>1</v>
      </c>
      <c r="AR17" s="58">
        <f t="shared" si="5"/>
        <v>1</v>
      </c>
      <c r="AS17" s="32" t="str">
        <f t="shared" si="6"/>
        <v>DEBIL</v>
      </c>
      <c r="AT17" s="58">
        <v>0</v>
      </c>
      <c r="AU17" s="58"/>
      <c r="AV17" s="294"/>
      <c r="AW17" s="295"/>
    </row>
    <row r="18" spans="1:51" s="303" customFormat="1" ht="52.5" customHeight="1" thickBot="1" x14ac:dyDescent="0.25">
      <c r="A18" s="133"/>
      <c r="B18" s="133"/>
      <c r="C18" s="37">
        <v>42602</v>
      </c>
      <c r="D18" s="38" t="s">
        <v>64</v>
      </c>
      <c r="E18" s="38" t="s">
        <v>49</v>
      </c>
      <c r="F18" s="38" t="s">
        <v>62</v>
      </c>
      <c r="G18" s="38" t="s">
        <v>8</v>
      </c>
      <c r="H18" s="61">
        <v>42</v>
      </c>
      <c r="I18" s="39" t="s">
        <v>355</v>
      </c>
      <c r="J18" s="39" t="s">
        <v>355</v>
      </c>
      <c r="K18" s="39" t="s">
        <v>329</v>
      </c>
      <c r="L18" s="39" t="s">
        <v>330</v>
      </c>
      <c r="M18" s="39" t="s">
        <v>331</v>
      </c>
      <c r="N18" s="39" t="s">
        <v>332</v>
      </c>
      <c r="O18" s="39" t="s">
        <v>353</v>
      </c>
      <c r="P18" s="32" t="s">
        <v>42</v>
      </c>
      <c r="Q18" s="58">
        <v>10</v>
      </c>
      <c r="R18" s="292" t="s">
        <v>536</v>
      </c>
      <c r="S18" s="58">
        <v>15</v>
      </c>
      <c r="T18" s="292" t="s">
        <v>538</v>
      </c>
      <c r="U18" s="57">
        <v>10</v>
      </c>
      <c r="V18" s="292" t="s">
        <v>541</v>
      </c>
      <c r="W18" s="57">
        <v>15</v>
      </c>
      <c r="X18" s="292" t="s">
        <v>542</v>
      </c>
      <c r="Y18" s="57">
        <v>15</v>
      </c>
      <c r="Z18" s="292" t="s">
        <v>546</v>
      </c>
      <c r="AA18" s="57">
        <v>15</v>
      </c>
      <c r="AB18" s="292" t="s">
        <v>549</v>
      </c>
      <c r="AC18" s="57">
        <v>10</v>
      </c>
      <c r="AD18" s="292" t="s">
        <v>42</v>
      </c>
      <c r="AE18" s="57">
        <v>5</v>
      </c>
      <c r="AF18" s="293">
        <f t="shared" si="0"/>
        <v>95</v>
      </c>
      <c r="AG18" s="32" t="str">
        <f t="shared" si="1"/>
        <v>MODERADO</v>
      </c>
      <c r="AH18" s="32" t="s">
        <v>682</v>
      </c>
      <c r="AI18" s="32" t="s">
        <v>532</v>
      </c>
      <c r="AJ18" s="58" t="s">
        <v>533</v>
      </c>
      <c r="AK18" s="292" t="s">
        <v>42</v>
      </c>
      <c r="AL18" s="32" t="str">
        <f t="shared" si="2"/>
        <v>MODERADO</v>
      </c>
      <c r="AM18" s="32" t="s">
        <v>685</v>
      </c>
      <c r="AN18" s="32" t="str">
        <f t="shared" si="3"/>
        <v>MODERADO</v>
      </c>
      <c r="AO18" s="58">
        <v>1</v>
      </c>
      <c r="AP18" s="32" t="str">
        <f t="shared" si="4"/>
        <v>MODERADO</v>
      </c>
      <c r="AQ18" s="58">
        <v>5</v>
      </c>
      <c r="AR18" s="58">
        <f t="shared" si="5"/>
        <v>5</v>
      </c>
      <c r="AS18" s="32" t="str">
        <f t="shared" si="6"/>
        <v>DEBIL</v>
      </c>
      <c r="AT18" s="58">
        <v>0</v>
      </c>
      <c r="AU18" s="58"/>
      <c r="AV18" s="294"/>
      <c r="AW18" s="295"/>
    </row>
    <row r="19" spans="1:51" s="301" customFormat="1" ht="41.25" customHeight="1" x14ac:dyDescent="0.2">
      <c r="A19" s="133">
        <v>6</v>
      </c>
      <c r="B19" s="133">
        <v>18</v>
      </c>
      <c r="C19" s="37">
        <v>42600</v>
      </c>
      <c r="D19" s="38" t="s">
        <v>67</v>
      </c>
      <c r="E19" s="38" t="s">
        <v>49</v>
      </c>
      <c r="F19" s="38" t="s">
        <v>62</v>
      </c>
      <c r="G19" s="38" t="s">
        <v>8</v>
      </c>
      <c r="H19" s="61">
        <v>43</v>
      </c>
      <c r="I19" s="39" t="s">
        <v>356</v>
      </c>
      <c r="J19" s="39" t="s">
        <v>356</v>
      </c>
      <c r="K19" s="39" t="s">
        <v>329</v>
      </c>
      <c r="L19" s="39" t="s">
        <v>330</v>
      </c>
      <c r="M19" s="39" t="s">
        <v>331</v>
      </c>
      <c r="N19" s="39"/>
      <c r="O19" s="39" t="s">
        <v>353</v>
      </c>
      <c r="P19" s="32" t="s">
        <v>27</v>
      </c>
      <c r="Q19" s="58">
        <v>10</v>
      </c>
      <c r="R19" s="292" t="s">
        <v>536</v>
      </c>
      <c r="S19" s="58">
        <v>15</v>
      </c>
      <c r="T19" s="292" t="s">
        <v>538</v>
      </c>
      <c r="U19" s="57">
        <v>10</v>
      </c>
      <c r="V19" s="292" t="s">
        <v>540</v>
      </c>
      <c r="W19" s="57">
        <v>15</v>
      </c>
      <c r="X19" s="292" t="s">
        <v>542</v>
      </c>
      <c r="Y19" s="57">
        <v>15</v>
      </c>
      <c r="Z19" s="292" t="s">
        <v>545</v>
      </c>
      <c r="AA19" s="57">
        <v>15</v>
      </c>
      <c r="AB19" s="292" t="s">
        <v>549</v>
      </c>
      <c r="AC19" s="57">
        <v>10</v>
      </c>
      <c r="AD19" s="292" t="s">
        <v>27</v>
      </c>
      <c r="AE19" s="57">
        <v>5</v>
      </c>
      <c r="AF19" s="293">
        <f t="shared" si="0"/>
        <v>95</v>
      </c>
      <c r="AG19" s="32" t="str">
        <f t="shared" si="1"/>
        <v>MODERADO</v>
      </c>
      <c r="AH19" s="32" t="s">
        <v>686</v>
      </c>
      <c r="AI19" s="32" t="s">
        <v>534</v>
      </c>
      <c r="AJ19" s="58" t="s">
        <v>569</v>
      </c>
      <c r="AK19" s="292" t="s">
        <v>42</v>
      </c>
      <c r="AL19" s="32" t="str">
        <f t="shared" si="2"/>
        <v>DÉBIL</v>
      </c>
      <c r="AM19" s="32" t="s">
        <v>690</v>
      </c>
      <c r="AN19" s="32" t="str">
        <f t="shared" si="3"/>
        <v>MODERADO</v>
      </c>
      <c r="AO19" s="58">
        <v>1</v>
      </c>
      <c r="AP19" s="32" t="str">
        <f t="shared" si="4"/>
        <v>DÉBIL</v>
      </c>
      <c r="AQ19" s="58">
        <v>1</v>
      </c>
      <c r="AR19" s="58">
        <f t="shared" si="5"/>
        <v>1</v>
      </c>
      <c r="AS19" s="32" t="str">
        <f t="shared" si="6"/>
        <v>DEBIL</v>
      </c>
      <c r="AT19" s="58">
        <v>0</v>
      </c>
      <c r="AU19" s="58">
        <v>0</v>
      </c>
      <c r="AV19" s="294" t="str">
        <f>IF(AU19=100,"FUERTE",IF(AU19&gt;=50,"MODERADO","DEBIL"))</f>
        <v>DEBIL</v>
      </c>
      <c r="AW19" s="295">
        <v>18</v>
      </c>
    </row>
    <row r="20" spans="1:51" s="303" customFormat="1" ht="36.75" customHeight="1" thickBot="1" x14ac:dyDescent="0.25">
      <c r="A20" s="133"/>
      <c r="B20" s="133"/>
      <c r="C20" s="37">
        <v>42601</v>
      </c>
      <c r="D20" s="38" t="s">
        <v>67</v>
      </c>
      <c r="E20" s="38" t="s">
        <v>49</v>
      </c>
      <c r="F20" s="38" t="s">
        <v>62</v>
      </c>
      <c r="G20" s="38" t="s">
        <v>8</v>
      </c>
      <c r="H20" s="61">
        <v>44</v>
      </c>
      <c r="I20" s="39" t="s">
        <v>357</v>
      </c>
      <c r="J20" s="39" t="s">
        <v>358</v>
      </c>
      <c r="K20" s="39" t="s">
        <v>359</v>
      </c>
      <c r="L20" s="39" t="s">
        <v>330</v>
      </c>
      <c r="M20" s="39" t="s">
        <v>331</v>
      </c>
      <c r="N20" s="39" t="s">
        <v>332</v>
      </c>
      <c r="O20" s="39" t="s">
        <v>353</v>
      </c>
      <c r="P20" s="32" t="s">
        <v>27</v>
      </c>
      <c r="Q20" s="58">
        <v>10</v>
      </c>
      <c r="R20" s="292" t="s">
        <v>536</v>
      </c>
      <c r="S20" s="58">
        <v>15</v>
      </c>
      <c r="T20" s="292" t="s">
        <v>538</v>
      </c>
      <c r="U20" s="57">
        <v>10</v>
      </c>
      <c r="V20" s="292" t="s">
        <v>541</v>
      </c>
      <c r="W20" s="57">
        <v>15</v>
      </c>
      <c r="X20" s="292" t="s">
        <v>542</v>
      </c>
      <c r="Y20" s="57">
        <v>15</v>
      </c>
      <c r="Z20" s="292" t="s">
        <v>545</v>
      </c>
      <c r="AA20" s="57">
        <v>15</v>
      </c>
      <c r="AB20" s="292" t="s">
        <v>548</v>
      </c>
      <c r="AC20" s="57">
        <v>10</v>
      </c>
      <c r="AD20" s="292" t="s">
        <v>27</v>
      </c>
      <c r="AE20" s="57">
        <v>5</v>
      </c>
      <c r="AF20" s="293">
        <f t="shared" si="0"/>
        <v>95</v>
      </c>
      <c r="AG20" s="32" t="str">
        <f t="shared" si="1"/>
        <v>MODERADO</v>
      </c>
      <c r="AH20" s="32" t="s">
        <v>687</v>
      </c>
      <c r="AI20" s="32" t="s">
        <v>530</v>
      </c>
      <c r="AJ20" s="58" t="s">
        <v>531</v>
      </c>
      <c r="AK20" s="292" t="s">
        <v>42</v>
      </c>
      <c r="AL20" s="32" t="str">
        <f t="shared" si="2"/>
        <v>FUERTE</v>
      </c>
      <c r="AM20" s="32" t="s">
        <v>691</v>
      </c>
      <c r="AN20" s="32" t="str">
        <f t="shared" si="3"/>
        <v>MODERADO</v>
      </c>
      <c r="AO20" s="58">
        <v>1</v>
      </c>
      <c r="AP20" s="32" t="str">
        <f t="shared" si="4"/>
        <v>FUERTE</v>
      </c>
      <c r="AQ20" s="58">
        <v>10</v>
      </c>
      <c r="AR20" s="58">
        <f t="shared" si="5"/>
        <v>10</v>
      </c>
      <c r="AS20" s="32" t="str">
        <f t="shared" si="6"/>
        <v>DEBIL</v>
      </c>
      <c r="AT20" s="58">
        <v>0</v>
      </c>
      <c r="AU20" s="58"/>
      <c r="AV20" s="294"/>
      <c r="AW20" s="295"/>
    </row>
    <row r="21" spans="1:51" s="304" customFormat="1" ht="75.75" customHeight="1" x14ac:dyDescent="0.2">
      <c r="A21" s="133">
        <v>7</v>
      </c>
      <c r="B21" s="133">
        <v>19</v>
      </c>
      <c r="C21" s="37">
        <v>42600</v>
      </c>
      <c r="D21" s="38" t="s">
        <v>71</v>
      </c>
      <c r="E21" s="38" t="s">
        <v>69</v>
      </c>
      <c r="F21" s="38" t="s">
        <v>62</v>
      </c>
      <c r="G21" s="38" t="s">
        <v>8</v>
      </c>
      <c r="H21" s="61">
        <v>45</v>
      </c>
      <c r="I21" s="39" t="s">
        <v>360</v>
      </c>
      <c r="J21" s="39" t="s">
        <v>360</v>
      </c>
      <c r="K21" s="39" t="s">
        <v>329</v>
      </c>
      <c r="L21" s="39" t="s">
        <v>330</v>
      </c>
      <c r="M21" s="39" t="s">
        <v>331</v>
      </c>
      <c r="N21" s="39" t="s">
        <v>332</v>
      </c>
      <c r="O21" s="39" t="s">
        <v>353</v>
      </c>
      <c r="P21" s="32" t="s">
        <v>27</v>
      </c>
      <c r="Q21" s="58">
        <v>10</v>
      </c>
      <c r="R21" s="292" t="s">
        <v>536</v>
      </c>
      <c r="S21" s="58">
        <v>15</v>
      </c>
      <c r="T21" s="292" t="s">
        <v>538</v>
      </c>
      <c r="U21" s="57">
        <v>10</v>
      </c>
      <c r="V21" s="292" t="s">
        <v>541</v>
      </c>
      <c r="W21" s="57">
        <v>15</v>
      </c>
      <c r="X21" s="292" t="s">
        <v>542</v>
      </c>
      <c r="Y21" s="57">
        <v>15</v>
      </c>
      <c r="Z21" s="292" t="s">
        <v>546</v>
      </c>
      <c r="AA21" s="57">
        <v>15</v>
      </c>
      <c r="AB21" s="292" t="s">
        <v>547</v>
      </c>
      <c r="AC21" s="57">
        <v>10</v>
      </c>
      <c r="AD21" s="292" t="s">
        <v>27</v>
      </c>
      <c r="AE21" s="57">
        <v>5</v>
      </c>
      <c r="AF21" s="293">
        <f t="shared" si="0"/>
        <v>95</v>
      </c>
      <c r="AG21" s="32" t="str">
        <f t="shared" si="1"/>
        <v>MODERADO</v>
      </c>
      <c r="AH21" s="32" t="s">
        <v>688</v>
      </c>
      <c r="AI21" s="32" t="s">
        <v>530</v>
      </c>
      <c r="AJ21" s="58" t="s">
        <v>531</v>
      </c>
      <c r="AK21" s="292" t="s">
        <v>42</v>
      </c>
      <c r="AL21" s="32" t="str">
        <f t="shared" si="2"/>
        <v>FUERTE</v>
      </c>
      <c r="AM21" s="32" t="s">
        <v>692</v>
      </c>
      <c r="AN21" s="32" t="str">
        <f t="shared" si="3"/>
        <v>MODERADO</v>
      </c>
      <c r="AO21" s="58">
        <v>1</v>
      </c>
      <c r="AP21" s="32" t="str">
        <f t="shared" si="4"/>
        <v>FUERTE</v>
      </c>
      <c r="AQ21" s="58">
        <v>10</v>
      </c>
      <c r="AR21" s="58">
        <f t="shared" si="5"/>
        <v>10</v>
      </c>
      <c r="AS21" s="32" t="str">
        <f t="shared" si="6"/>
        <v>DEBIL</v>
      </c>
      <c r="AT21" s="58">
        <v>0</v>
      </c>
      <c r="AU21" s="58">
        <v>0</v>
      </c>
      <c r="AV21" s="294" t="str">
        <f>IF(AU21=100,"FUERTE",IF(AU21&gt;=50,"MODERADO","DEBIL"))</f>
        <v>DEBIL</v>
      </c>
      <c r="AW21" s="295">
        <v>19</v>
      </c>
      <c r="AX21" s="301"/>
      <c r="AY21" s="301"/>
    </row>
    <row r="22" spans="1:51" s="305" customFormat="1" ht="59.25" customHeight="1" thickBot="1" x14ac:dyDescent="0.25">
      <c r="A22" s="133"/>
      <c r="B22" s="133"/>
      <c r="C22" s="37">
        <v>42601</v>
      </c>
      <c r="D22" s="38" t="s">
        <v>71</v>
      </c>
      <c r="E22" s="38" t="s">
        <v>69</v>
      </c>
      <c r="F22" s="38" t="s">
        <v>62</v>
      </c>
      <c r="G22" s="38" t="s">
        <v>8</v>
      </c>
      <c r="H22" s="61">
        <v>46</v>
      </c>
      <c r="I22" s="39" t="s">
        <v>361</v>
      </c>
      <c r="J22" s="39" t="s">
        <v>361</v>
      </c>
      <c r="K22" s="39" t="s">
        <v>359</v>
      </c>
      <c r="L22" s="39" t="s">
        <v>330</v>
      </c>
      <c r="M22" s="39" t="s">
        <v>331</v>
      </c>
      <c r="N22" s="39" t="s">
        <v>332</v>
      </c>
      <c r="O22" s="39" t="s">
        <v>353</v>
      </c>
      <c r="P22" s="32" t="s">
        <v>27</v>
      </c>
      <c r="Q22" s="58">
        <v>10</v>
      </c>
      <c r="R22" s="292" t="s">
        <v>536</v>
      </c>
      <c r="S22" s="58">
        <v>15</v>
      </c>
      <c r="T22" s="292" t="s">
        <v>538</v>
      </c>
      <c r="U22" s="57">
        <v>10</v>
      </c>
      <c r="V22" s="292" t="s">
        <v>540</v>
      </c>
      <c r="W22" s="57">
        <v>15</v>
      </c>
      <c r="X22" s="292" t="s">
        <v>543</v>
      </c>
      <c r="Y22" s="57">
        <v>15</v>
      </c>
      <c r="Z22" s="292" t="s">
        <v>545</v>
      </c>
      <c r="AA22" s="57">
        <v>15</v>
      </c>
      <c r="AB22" s="292" t="s">
        <v>547</v>
      </c>
      <c r="AC22" s="57">
        <v>10</v>
      </c>
      <c r="AD22" s="292" t="s">
        <v>42</v>
      </c>
      <c r="AE22" s="57">
        <v>5</v>
      </c>
      <c r="AF22" s="293">
        <f t="shared" si="0"/>
        <v>95</v>
      </c>
      <c r="AG22" s="32" t="str">
        <f t="shared" si="1"/>
        <v>MODERADO</v>
      </c>
      <c r="AH22" s="32" t="s">
        <v>689</v>
      </c>
      <c r="AI22" s="32" t="s">
        <v>534</v>
      </c>
      <c r="AJ22" s="58" t="s">
        <v>569</v>
      </c>
      <c r="AK22" s="292" t="s">
        <v>42</v>
      </c>
      <c r="AL22" s="32" t="str">
        <f t="shared" si="2"/>
        <v>DÉBIL</v>
      </c>
      <c r="AM22" s="32" t="s">
        <v>698</v>
      </c>
      <c r="AN22" s="32" t="str">
        <f t="shared" si="3"/>
        <v>MODERADO</v>
      </c>
      <c r="AO22" s="58">
        <v>5</v>
      </c>
      <c r="AP22" s="32" t="str">
        <f t="shared" si="4"/>
        <v>DÉBIL</v>
      </c>
      <c r="AQ22" s="58">
        <v>1</v>
      </c>
      <c r="AR22" s="58">
        <f t="shared" si="5"/>
        <v>5</v>
      </c>
      <c r="AS22" s="32" t="str">
        <f t="shared" si="6"/>
        <v>DEBIL</v>
      </c>
      <c r="AT22" s="58">
        <v>0</v>
      </c>
      <c r="AU22" s="58"/>
      <c r="AV22" s="294"/>
      <c r="AW22" s="295"/>
      <c r="AX22" s="303"/>
      <c r="AY22" s="303"/>
    </row>
    <row r="23" spans="1:51" s="310" customFormat="1" ht="83.25" customHeight="1" thickBot="1" x14ac:dyDescent="0.25">
      <c r="A23" s="81">
        <v>8</v>
      </c>
      <c r="B23" s="81">
        <v>22</v>
      </c>
      <c r="C23" s="37">
        <v>43490</v>
      </c>
      <c r="D23" s="40" t="s">
        <v>76</v>
      </c>
      <c r="E23" s="40" t="s">
        <v>69</v>
      </c>
      <c r="F23" s="40" t="s">
        <v>362</v>
      </c>
      <c r="G23" s="40" t="s">
        <v>2</v>
      </c>
      <c r="H23" s="61">
        <v>348</v>
      </c>
      <c r="I23" s="39" t="s">
        <v>363</v>
      </c>
      <c r="J23" s="39" t="s">
        <v>363</v>
      </c>
      <c r="K23" s="39" t="s">
        <v>359</v>
      </c>
      <c r="L23" s="39" t="s">
        <v>330</v>
      </c>
      <c r="M23" s="39" t="s">
        <v>351</v>
      </c>
      <c r="N23" s="39"/>
      <c r="O23" s="39" t="s">
        <v>364</v>
      </c>
      <c r="P23" s="292" t="s">
        <v>27</v>
      </c>
      <c r="Q23" s="58">
        <v>10</v>
      </c>
      <c r="R23" s="292" t="s">
        <v>536</v>
      </c>
      <c r="S23" s="58">
        <v>15</v>
      </c>
      <c r="T23" s="292" t="s">
        <v>538</v>
      </c>
      <c r="U23" s="57">
        <v>10</v>
      </c>
      <c r="V23" s="292" t="s">
        <v>541</v>
      </c>
      <c r="W23" s="57">
        <v>15</v>
      </c>
      <c r="X23" s="292" t="s">
        <v>542</v>
      </c>
      <c r="Y23" s="57">
        <v>15</v>
      </c>
      <c r="Z23" s="292" t="s">
        <v>546</v>
      </c>
      <c r="AA23" s="57">
        <v>15</v>
      </c>
      <c r="AB23" s="292" t="s">
        <v>549</v>
      </c>
      <c r="AC23" s="57">
        <v>10</v>
      </c>
      <c r="AD23" s="292" t="s">
        <v>42</v>
      </c>
      <c r="AE23" s="57">
        <v>5</v>
      </c>
      <c r="AF23" s="293">
        <f t="shared" si="0"/>
        <v>95</v>
      </c>
      <c r="AG23" s="32" t="str">
        <f t="shared" si="1"/>
        <v>MODERADO</v>
      </c>
      <c r="AH23" s="306" t="s">
        <v>739</v>
      </c>
      <c r="AI23" s="292" t="s">
        <v>534</v>
      </c>
      <c r="AJ23" s="58" t="s">
        <v>569</v>
      </c>
      <c r="AK23" s="292" t="s">
        <v>42</v>
      </c>
      <c r="AL23" s="32" t="str">
        <f t="shared" si="2"/>
        <v>DÉBIL</v>
      </c>
      <c r="AM23" s="306" t="s">
        <v>740</v>
      </c>
      <c r="AN23" s="32" t="str">
        <f t="shared" si="3"/>
        <v>MODERADO</v>
      </c>
      <c r="AO23" s="58">
        <v>1</v>
      </c>
      <c r="AP23" s="32" t="str">
        <f t="shared" si="4"/>
        <v>DÉBIL</v>
      </c>
      <c r="AQ23" s="58">
        <v>1</v>
      </c>
      <c r="AR23" s="58">
        <f t="shared" si="5"/>
        <v>1</v>
      </c>
      <c r="AS23" s="32" t="str">
        <f t="shared" si="6"/>
        <v>DEBIL</v>
      </c>
      <c r="AT23" s="58">
        <v>0</v>
      </c>
      <c r="AU23" s="58">
        <v>0</v>
      </c>
      <c r="AV23" s="307" t="str">
        <f t="shared" ref="AV23" si="9">IF(AU23=100,"FUERTE",IF(AU23&gt;=50,"MODERADO","DEBIL"))</f>
        <v>DEBIL</v>
      </c>
      <c r="AW23" s="308">
        <v>22</v>
      </c>
      <c r="AX23" s="309"/>
      <c r="AY23" s="309"/>
    </row>
    <row r="24" spans="1:51" ht="78" customHeight="1" x14ac:dyDescent="0.2">
      <c r="A24" s="133">
        <v>9</v>
      </c>
      <c r="B24" s="133">
        <v>23</v>
      </c>
      <c r="C24" s="37">
        <v>42597</v>
      </c>
      <c r="D24" s="38" t="s">
        <v>80</v>
      </c>
      <c r="E24" s="38" t="s">
        <v>78</v>
      </c>
      <c r="F24" s="40" t="s">
        <v>362</v>
      </c>
      <c r="G24" s="38" t="s">
        <v>2</v>
      </c>
      <c r="H24" s="61">
        <v>53</v>
      </c>
      <c r="I24" s="39" t="s">
        <v>365</v>
      </c>
      <c r="J24" s="39" t="s">
        <v>366</v>
      </c>
      <c r="K24" s="39" t="s">
        <v>329</v>
      </c>
      <c r="L24" s="39" t="s">
        <v>330</v>
      </c>
      <c r="M24" s="39" t="s">
        <v>331</v>
      </c>
      <c r="N24" s="39" t="s">
        <v>332</v>
      </c>
      <c r="O24" s="39" t="s">
        <v>364</v>
      </c>
      <c r="P24" s="32" t="s">
        <v>27</v>
      </c>
      <c r="Q24" s="58">
        <v>10</v>
      </c>
      <c r="R24" s="292" t="s">
        <v>536</v>
      </c>
      <c r="S24" s="58">
        <v>15</v>
      </c>
      <c r="T24" s="292" t="s">
        <v>538</v>
      </c>
      <c r="U24" s="57">
        <v>10</v>
      </c>
      <c r="V24" s="292" t="s">
        <v>540</v>
      </c>
      <c r="W24" s="57">
        <v>15</v>
      </c>
      <c r="X24" s="292" t="s">
        <v>542</v>
      </c>
      <c r="Y24" s="57">
        <v>15</v>
      </c>
      <c r="Z24" s="292" t="s">
        <v>545</v>
      </c>
      <c r="AA24" s="57">
        <v>15</v>
      </c>
      <c r="AB24" s="292" t="s">
        <v>547</v>
      </c>
      <c r="AC24" s="57">
        <v>10</v>
      </c>
      <c r="AD24" s="292" t="s">
        <v>27</v>
      </c>
      <c r="AE24" s="57">
        <v>5</v>
      </c>
      <c r="AF24" s="293">
        <f t="shared" si="0"/>
        <v>95</v>
      </c>
      <c r="AG24" s="32" t="str">
        <f t="shared" si="1"/>
        <v>MODERADO</v>
      </c>
      <c r="AH24" s="306" t="s">
        <v>741</v>
      </c>
      <c r="AI24" s="32" t="s">
        <v>530</v>
      </c>
      <c r="AJ24" s="58" t="s">
        <v>531</v>
      </c>
      <c r="AK24" s="292" t="s">
        <v>27</v>
      </c>
      <c r="AL24" s="32" t="str">
        <f t="shared" si="2"/>
        <v>MODERADO</v>
      </c>
      <c r="AM24" s="306" t="s">
        <v>742</v>
      </c>
      <c r="AN24" s="32" t="str">
        <f t="shared" si="3"/>
        <v>MODERADO</v>
      </c>
      <c r="AO24" s="58">
        <v>10</v>
      </c>
      <c r="AP24" s="32" t="str">
        <f t="shared" si="4"/>
        <v>MODERADO</v>
      </c>
      <c r="AQ24" s="58">
        <v>5</v>
      </c>
      <c r="AR24" s="58">
        <f t="shared" si="5"/>
        <v>50</v>
      </c>
      <c r="AS24" s="32" t="str">
        <f t="shared" si="6"/>
        <v>MODERADO</v>
      </c>
      <c r="AT24" s="58">
        <v>50</v>
      </c>
      <c r="AU24" s="58">
        <v>75</v>
      </c>
      <c r="AV24" s="294" t="str">
        <f>IF(AU24=100,"FUERTE",IF(AU24&gt;=50,"MODERADO","DEBIL"))</f>
        <v>MODERADO</v>
      </c>
      <c r="AW24" s="295">
        <v>23</v>
      </c>
    </row>
    <row r="25" spans="1:51" ht="88.5" customHeight="1" x14ac:dyDescent="0.2">
      <c r="A25" s="133"/>
      <c r="B25" s="133"/>
      <c r="C25" s="37">
        <v>42598</v>
      </c>
      <c r="D25" s="38" t="s">
        <v>80</v>
      </c>
      <c r="E25" s="38" t="s">
        <v>78</v>
      </c>
      <c r="F25" s="40" t="s">
        <v>362</v>
      </c>
      <c r="G25" s="38" t="s">
        <v>2</v>
      </c>
      <c r="H25" s="61">
        <v>54</v>
      </c>
      <c r="I25" s="39" t="s">
        <v>367</v>
      </c>
      <c r="J25" s="39" t="s">
        <v>368</v>
      </c>
      <c r="K25" s="39" t="s">
        <v>329</v>
      </c>
      <c r="L25" s="39" t="s">
        <v>330</v>
      </c>
      <c r="M25" s="39" t="s">
        <v>331</v>
      </c>
      <c r="N25" s="39" t="s">
        <v>332</v>
      </c>
      <c r="O25" s="39" t="s">
        <v>364</v>
      </c>
      <c r="P25" s="32" t="s">
        <v>27</v>
      </c>
      <c r="Q25" s="58">
        <v>10</v>
      </c>
      <c r="R25" s="292" t="s">
        <v>536</v>
      </c>
      <c r="S25" s="58">
        <v>15</v>
      </c>
      <c r="T25" s="292" t="s">
        <v>538</v>
      </c>
      <c r="U25" s="57">
        <v>10</v>
      </c>
      <c r="V25" s="292" t="s">
        <v>540</v>
      </c>
      <c r="W25" s="57">
        <v>15</v>
      </c>
      <c r="X25" s="292" t="s">
        <v>542</v>
      </c>
      <c r="Y25" s="57">
        <v>15</v>
      </c>
      <c r="Z25" s="292" t="s">
        <v>545</v>
      </c>
      <c r="AA25" s="57">
        <v>15</v>
      </c>
      <c r="AB25" s="292" t="s">
        <v>547</v>
      </c>
      <c r="AC25" s="57">
        <v>10</v>
      </c>
      <c r="AD25" s="292" t="s">
        <v>27</v>
      </c>
      <c r="AE25" s="57">
        <v>5</v>
      </c>
      <c r="AF25" s="293">
        <f t="shared" si="0"/>
        <v>95</v>
      </c>
      <c r="AG25" s="32" t="str">
        <f t="shared" si="1"/>
        <v>MODERADO</v>
      </c>
      <c r="AH25" s="32" t="s">
        <v>743</v>
      </c>
      <c r="AI25" s="32" t="s">
        <v>530</v>
      </c>
      <c r="AJ25" s="58" t="s">
        <v>531</v>
      </c>
      <c r="AK25" s="292" t="s">
        <v>42</v>
      </c>
      <c r="AL25" s="32" t="str">
        <f t="shared" si="2"/>
        <v>FUERTE</v>
      </c>
      <c r="AM25" s="306" t="s">
        <v>744</v>
      </c>
      <c r="AN25" s="32" t="str">
        <f t="shared" si="3"/>
        <v>MODERADO</v>
      </c>
      <c r="AO25" s="58">
        <v>10</v>
      </c>
      <c r="AP25" s="32" t="str">
        <f t="shared" si="4"/>
        <v>FUERTE</v>
      </c>
      <c r="AQ25" s="58">
        <v>10</v>
      </c>
      <c r="AR25" s="58">
        <f t="shared" si="5"/>
        <v>100</v>
      </c>
      <c r="AS25" s="32" t="str">
        <f t="shared" si="6"/>
        <v>FUERTE</v>
      </c>
      <c r="AT25" s="58">
        <v>100</v>
      </c>
      <c r="AU25" s="58"/>
      <c r="AV25" s="294"/>
      <c r="AW25" s="295"/>
    </row>
    <row r="26" spans="1:51" ht="54" customHeight="1" x14ac:dyDescent="0.2">
      <c r="A26" s="133">
        <v>10</v>
      </c>
      <c r="B26" s="133">
        <v>25</v>
      </c>
      <c r="C26" s="37">
        <v>42699</v>
      </c>
      <c r="D26" s="38" t="s">
        <v>86</v>
      </c>
      <c r="E26" s="38" t="s">
        <v>83</v>
      </c>
      <c r="F26" s="38" t="s">
        <v>84</v>
      </c>
      <c r="G26" s="38" t="s">
        <v>6</v>
      </c>
      <c r="H26" s="61">
        <v>59</v>
      </c>
      <c r="I26" s="39" t="s">
        <v>369</v>
      </c>
      <c r="J26" s="39" t="s">
        <v>370</v>
      </c>
      <c r="K26" s="39" t="s">
        <v>329</v>
      </c>
      <c r="L26" s="39" t="s">
        <v>371</v>
      </c>
      <c r="M26" s="39" t="s">
        <v>331</v>
      </c>
      <c r="N26" s="39" t="s">
        <v>332</v>
      </c>
      <c r="O26" s="39" t="s">
        <v>372</v>
      </c>
      <c r="P26" s="32" t="s">
        <v>27</v>
      </c>
      <c r="Q26" s="58">
        <v>10</v>
      </c>
      <c r="R26" s="292" t="s">
        <v>536</v>
      </c>
      <c r="S26" s="58">
        <v>15</v>
      </c>
      <c r="T26" s="292" t="s">
        <v>538</v>
      </c>
      <c r="U26" s="57">
        <v>10</v>
      </c>
      <c r="V26" s="292" t="s">
        <v>540</v>
      </c>
      <c r="W26" s="57">
        <v>15</v>
      </c>
      <c r="X26" s="292" t="s">
        <v>543</v>
      </c>
      <c r="Y26" s="57">
        <v>15</v>
      </c>
      <c r="Z26" s="292" t="s">
        <v>545</v>
      </c>
      <c r="AA26" s="57">
        <v>15</v>
      </c>
      <c r="AB26" s="292" t="s">
        <v>547</v>
      </c>
      <c r="AC26" s="57">
        <v>10</v>
      </c>
      <c r="AD26" s="292" t="s">
        <v>42</v>
      </c>
      <c r="AE26" s="57">
        <v>5</v>
      </c>
      <c r="AF26" s="293">
        <f t="shared" si="0"/>
        <v>95</v>
      </c>
      <c r="AG26" s="32" t="str">
        <f t="shared" si="1"/>
        <v>MODERADO</v>
      </c>
      <c r="AH26" s="32" t="s">
        <v>693</v>
      </c>
      <c r="AI26" s="32" t="s">
        <v>530</v>
      </c>
      <c r="AJ26" s="58" t="s">
        <v>531</v>
      </c>
      <c r="AK26" s="292" t="s">
        <v>42</v>
      </c>
      <c r="AL26" s="32" t="str">
        <f t="shared" si="2"/>
        <v>FUERTE</v>
      </c>
      <c r="AM26" s="32" t="s">
        <v>650</v>
      </c>
      <c r="AN26" s="32" t="str">
        <f t="shared" si="3"/>
        <v>MODERADO</v>
      </c>
      <c r="AO26" s="58">
        <v>5</v>
      </c>
      <c r="AP26" s="32" t="str">
        <f t="shared" si="4"/>
        <v>FUERTE</v>
      </c>
      <c r="AQ26" s="58">
        <v>10</v>
      </c>
      <c r="AR26" s="58">
        <f t="shared" si="5"/>
        <v>50</v>
      </c>
      <c r="AS26" s="32" t="str">
        <f t="shared" si="6"/>
        <v>MODERADO</v>
      </c>
      <c r="AT26" s="58">
        <v>50</v>
      </c>
      <c r="AU26" s="58">
        <v>25</v>
      </c>
      <c r="AV26" s="294" t="str">
        <f>IF(AU26=100,"FUERTE",IF(AU26&gt;=50,"MODERADO","DEBIL"))</f>
        <v>DEBIL</v>
      </c>
      <c r="AW26" s="295">
        <v>25</v>
      </c>
    </row>
    <row r="27" spans="1:51" ht="24" customHeight="1" x14ac:dyDescent="0.2">
      <c r="A27" s="133"/>
      <c r="B27" s="133"/>
      <c r="C27" s="37">
        <v>42700</v>
      </c>
      <c r="D27" s="38" t="s">
        <v>86</v>
      </c>
      <c r="E27" s="38" t="s">
        <v>83</v>
      </c>
      <c r="F27" s="38" t="s">
        <v>84</v>
      </c>
      <c r="G27" s="38" t="s">
        <v>6</v>
      </c>
      <c r="H27" s="61">
        <v>60</v>
      </c>
      <c r="I27" s="39" t="s">
        <v>373</v>
      </c>
      <c r="J27" s="39" t="s">
        <v>374</v>
      </c>
      <c r="K27" s="39" t="s">
        <v>341</v>
      </c>
      <c r="L27" s="39" t="s">
        <v>330</v>
      </c>
      <c r="M27" s="39" t="s">
        <v>331</v>
      </c>
      <c r="N27" s="39" t="s">
        <v>332</v>
      </c>
      <c r="O27" s="39" t="s">
        <v>372</v>
      </c>
      <c r="P27" s="32" t="s">
        <v>27</v>
      </c>
      <c r="Q27" s="58">
        <v>10</v>
      </c>
      <c r="R27" s="292" t="s">
        <v>536</v>
      </c>
      <c r="S27" s="58">
        <v>15</v>
      </c>
      <c r="T27" s="292" t="s">
        <v>539</v>
      </c>
      <c r="U27" s="57">
        <v>10</v>
      </c>
      <c r="V27" s="292" t="s">
        <v>540</v>
      </c>
      <c r="W27" s="57">
        <v>15</v>
      </c>
      <c r="X27" s="292" t="s">
        <v>542</v>
      </c>
      <c r="Y27" s="57">
        <v>15</v>
      </c>
      <c r="Z27" s="292" t="s">
        <v>545</v>
      </c>
      <c r="AA27" s="57">
        <v>15</v>
      </c>
      <c r="AB27" s="292" t="s">
        <v>547</v>
      </c>
      <c r="AC27" s="57">
        <v>10</v>
      </c>
      <c r="AD27" s="292" t="s">
        <v>42</v>
      </c>
      <c r="AE27" s="57">
        <v>5</v>
      </c>
      <c r="AF27" s="293">
        <f t="shared" si="0"/>
        <v>95</v>
      </c>
      <c r="AG27" s="32" t="str">
        <f t="shared" si="1"/>
        <v>MODERADO</v>
      </c>
      <c r="AH27" s="32" t="s">
        <v>694</v>
      </c>
      <c r="AI27" s="32" t="s">
        <v>534</v>
      </c>
      <c r="AJ27" s="58" t="s">
        <v>569</v>
      </c>
      <c r="AK27" s="292" t="s">
        <v>42</v>
      </c>
      <c r="AL27" s="32" t="str">
        <f t="shared" si="2"/>
        <v>DÉBIL</v>
      </c>
      <c r="AM27" s="32" t="s">
        <v>697</v>
      </c>
      <c r="AN27" s="32" t="str">
        <f t="shared" si="3"/>
        <v>MODERADO</v>
      </c>
      <c r="AO27" s="58">
        <v>1</v>
      </c>
      <c r="AP27" s="32" t="str">
        <f t="shared" si="4"/>
        <v>DÉBIL</v>
      </c>
      <c r="AQ27" s="58">
        <v>1</v>
      </c>
      <c r="AR27" s="58">
        <f t="shared" si="5"/>
        <v>1</v>
      </c>
      <c r="AS27" s="32" t="str">
        <f t="shared" si="6"/>
        <v>DEBIL</v>
      </c>
      <c r="AT27" s="58">
        <v>0</v>
      </c>
      <c r="AU27" s="58"/>
      <c r="AV27" s="294"/>
      <c r="AW27" s="295"/>
    </row>
    <row r="28" spans="1:51" ht="51" customHeight="1" x14ac:dyDescent="0.2">
      <c r="A28" s="133">
        <v>11</v>
      </c>
      <c r="B28" s="133">
        <v>31</v>
      </c>
      <c r="C28" s="37">
        <v>43490</v>
      </c>
      <c r="D28" s="38" t="s">
        <v>89</v>
      </c>
      <c r="E28" s="38" t="s">
        <v>69</v>
      </c>
      <c r="F28" s="38" t="s">
        <v>84</v>
      </c>
      <c r="G28" s="38" t="s">
        <v>6</v>
      </c>
      <c r="H28" s="61">
        <v>63</v>
      </c>
      <c r="I28" s="39" t="s">
        <v>375</v>
      </c>
      <c r="J28" s="39" t="s">
        <v>375</v>
      </c>
      <c r="K28" s="39" t="s">
        <v>376</v>
      </c>
      <c r="L28" s="39" t="s">
        <v>330</v>
      </c>
      <c r="M28" s="39" t="s">
        <v>331</v>
      </c>
      <c r="N28" s="39" t="s">
        <v>332</v>
      </c>
      <c r="O28" s="39" t="s">
        <v>372</v>
      </c>
      <c r="P28" s="32" t="s">
        <v>27</v>
      </c>
      <c r="Q28" s="58">
        <v>10</v>
      </c>
      <c r="R28" s="292" t="s">
        <v>536</v>
      </c>
      <c r="S28" s="58">
        <v>15</v>
      </c>
      <c r="T28" s="292" t="s">
        <v>539</v>
      </c>
      <c r="U28" s="57">
        <v>10</v>
      </c>
      <c r="V28" s="292" t="s">
        <v>540</v>
      </c>
      <c r="W28" s="57">
        <v>15</v>
      </c>
      <c r="X28" s="292" t="s">
        <v>542</v>
      </c>
      <c r="Y28" s="57">
        <v>15</v>
      </c>
      <c r="Z28" s="292" t="s">
        <v>545</v>
      </c>
      <c r="AA28" s="57">
        <v>15</v>
      </c>
      <c r="AB28" s="292" t="s">
        <v>547</v>
      </c>
      <c r="AC28" s="57">
        <v>10</v>
      </c>
      <c r="AD28" s="292" t="s">
        <v>27</v>
      </c>
      <c r="AE28" s="57">
        <v>5</v>
      </c>
      <c r="AF28" s="293">
        <f t="shared" si="0"/>
        <v>95</v>
      </c>
      <c r="AG28" s="32" t="str">
        <f t="shared" si="1"/>
        <v>MODERADO</v>
      </c>
      <c r="AH28" s="32" t="s">
        <v>695</v>
      </c>
      <c r="AI28" s="32" t="s">
        <v>534</v>
      </c>
      <c r="AJ28" s="58" t="s">
        <v>569</v>
      </c>
      <c r="AK28" s="292" t="s">
        <v>42</v>
      </c>
      <c r="AL28" s="32" t="str">
        <f t="shared" si="2"/>
        <v>DÉBIL</v>
      </c>
      <c r="AM28" s="32" t="s">
        <v>698</v>
      </c>
      <c r="AN28" s="32" t="str">
        <f t="shared" si="3"/>
        <v>MODERADO</v>
      </c>
      <c r="AO28" s="58">
        <v>5</v>
      </c>
      <c r="AP28" s="32" t="str">
        <f t="shared" si="4"/>
        <v>DÉBIL</v>
      </c>
      <c r="AQ28" s="58">
        <v>1</v>
      </c>
      <c r="AR28" s="58">
        <f t="shared" si="5"/>
        <v>5</v>
      </c>
      <c r="AS28" s="32" t="str">
        <f t="shared" si="6"/>
        <v>DEBIL</v>
      </c>
      <c r="AT28" s="58">
        <v>0</v>
      </c>
      <c r="AU28" s="58">
        <v>0</v>
      </c>
      <c r="AV28" s="294" t="str">
        <f>IF(AU28=100,"FUERTE",IF(AU28&gt;=50,"MODERADO","DEBIL"))</f>
        <v>DEBIL</v>
      </c>
      <c r="AW28" s="295">
        <v>31</v>
      </c>
    </row>
    <row r="29" spans="1:51" ht="63" customHeight="1" x14ac:dyDescent="0.2">
      <c r="A29" s="133"/>
      <c r="B29" s="133"/>
      <c r="C29" s="37">
        <v>43491</v>
      </c>
      <c r="D29" s="38" t="s">
        <v>89</v>
      </c>
      <c r="E29" s="38" t="s">
        <v>69</v>
      </c>
      <c r="F29" s="38" t="s">
        <v>84</v>
      </c>
      <c r="G29" s="38" t="s">
        <v>6</v>
      </c>
      <c r="H29" s="61">
        <v>194</v>
      </c>
      <c r="I29" s="39" t="s">
        <v>377</v>
      </c>
      <c r="J29" s="39" t="s">
        <v>377</v>
      </c>
      <c r="K29" s="39" t="s">
        <v>376</v>
      </c>
      <c r="L29" s="39" t="s">
        <v>371</v>
      </c>
      <c r="M29" s="39" t="s">
        <v>351</v>
      </c>
      <c r="N29" s="39" t="s">
        <v>332</v>
      </c>
      <c r="O29" s="39" t="s">
        <v>372</v>
      </c>
      <c r="P29" s="32" t="s">
        <v>27</v>
      </c>
      <c r="Q29" s="58">
        <v>10</v>
      </c>
      <c r="R29" s="292" t="s">
        <v>536</v>
      </c>
      <c r="S29" s="58">
        <v>15</v>
      </c>
      <c r="T29" s="292" t="s">
        <v>539</v>
      </c>
      <c r="U29" s="57">
        <v>10</v>
      </c>
      <c r="V29" s="292" t="s">
        <v>540</v>
      </c>
      <c r="W29" s="57">
        <v>15</v>
      </c>
      <c r="X29" s="292" t="s">
        <v>543</v>
      </c>
      <c r="Y29" s="57">
        <v>15</v>
      </c>
      <c r="Z29" s="292" t="s">
        <v>545</v>
      </c>
      <c r="AA29" s="57">
        <v>15</v>
      </c>
      <c r="AB29" s="292" t="s">
        <v>547</v>
      </c>
      <c r="AC29" s="57">
        <v>10</v>
      </c>
      <c r="AD29" s="292" t="s">
        <v>27</v>
      </c>
      <c r="AE29" s="57">
        <v>5</v>
      </c>
      <c r="AF29" s="293">
        <f t="shared" si="0"/>
        <v>95</v>
      </c>
      <c r="AG29" s="32" t="str">
        <f t="shared" si="1"/>
        <v>MODERADO</v>
      </c>
      <c r="AH29" s="32" t="s">
        <v>696</v>
      </c>
      <c r="AI29" s="32" t="s">
        <v>534</v>
      </c>
      <c r="AJ29" s="58" t="s">
        <v>569</v>
      </c>
      <c r="AK29" s="292" t="s">
        <v>42</v>
      </c>
      <c r="AL29" s="32" t="str">
        <f t="shared" si="2"/>
        <v>DÉBIL</v>
      </c>
      <c r="AM29" s="32" t="s">
        <v>698</v>
      </c>
      <c r="AN29" s="32" t="str">
        <f t="shared" si="3"/>
        <v>MODERADO</v>
      </c>
      <c r="AO29" s="58">
        <v>1</v>
      </c>
      <c r="AP29" s="32" t="str">
        <f t="shared" si="4"/>
        <v>DÉBIL</v>
      </c>
      <c r="AQ29" s="58">
        <v>1</v>
      </c>
      <c r="AR29" s="58">
        <f t="shared" si="5"/>
        <v>1</v>
      </c>
      <c r="AS29" s="32" t="str">
        <f t="shared" si="6"/>
        <v>DEBIL</v>
      </c>
      <c r="AT29" s="58">
        <v>0</v>
      </c>
      <c r="AU29" s="58"/>
      <c r="AV29" s="294"/>
      <c r="AW29" s="295"/>
    </row>
    <row r="30" spans="1:51" ht="79.5" customHeight="1" thickBot="1" x14ac:dyDescent="0.25">
      <c r="A30" s="133"/>
      <c r="B30" s="133"/>
      <c r="C30" s="37">
        <v>43492</v>
      </c>
      <c r="D30" s="38" t="s">
        <v>89</v>
      </c>
      <c r="E30" s="38" t="s">
        <v>69</v>
      </c>
      <c r="F30" s="38" t="s">
        <v>84</v>
      </c>
      <c r="G30" s="38" t="s">
        <v>6</v>
      </c>
      <c r="H30" s="61">
        <v>240</v>
      </c>
      <c r="I30" s="39" t="s">
        <v>378</v>
      </c>
      <c r="J30" s="39" t="s">
        <v>378</v>
      </c>
      <c r="K30" s="39" t="s">
        <v>376</v>
      </c>
      <c r="L30" s="39" t="s">
        <v>330</v>
      </c>
      <c r="M30" s="39" t="s">
        <v>331</v>
      </c>
      <c r="N30" s="39"/>
      <c r="O30" s="39" t="s">
        <v>372</v>
      </c>
      <c r="P30" s="32" t="s">
        <v>27</v>
      </c>
      <c r="Q30" s="58">
        <v>10</v>
      </c>
      <c r="R30" s="292" t="s">
        <v>536</v>
      </c>
      <c r="S30" s="58">
        <v>15</v>
      </c>
      <c r="T30" s="292" t="s">
        <v>538</v>
      </c>
      <c r="U30" s="57">
        <v>10</v>
      </c>
      <c r="V30" s="292" t="s">
        <v>540</v>
      </c>
      <c r="W30" s="57">
        <v>15</v>
      </c>
      <c r="X30" s="292" t="s">
        <v>542</v>
      </c>
      <c r="Y30" s="57">
        <v>15</v>
      </c>
      <c r="Z30" s="292" t="s">
        <v>545</v>
      </c>
      <c r="AA30" s="57">
        <v>15</v>
      </c>
      <c r="AB30" s="292" t="s">
        <v>547</v>
      </c>
      <c r="AC30" s="57">
        <v>10</v>
      </c>
      <c r="AD30" s="292" t="s">
        <v>27</v>
      </c>
      <c r="AE30" s="57">
        <v>5</v>
      </c>
      <c r="AF30" s="293">
        <f t="shared" si="0"/>
        <v>95</v>
      </c>
      <c r="AG30" s="32" t="str">
        <f t="shared" si="1"/>
        <v>MODERADO</v>
      </c>
      <c r="AH30" s="32" t="s">
        <v>696</v>
      </c>
      <c r="AI30" s="32" t="s">
        <v>534</v>
      </c>
      <c r="AJ30" s="58" t="s">
        <v>569</v>
      </c>
      <c r="AK30" s="292" t="s">
        <v>42</v>
      </c>
      <c r="AL30" s="32" t="str">
        <f t="shared" si="2"/>
        <v>DÉBIL</v>
      </c>
      <c r="AM30" s="32" t="s">
        <v>698</v>
      </c>
      <c r="AN30" s="32" t="str">
        <f t="shared" si="3"/>
        <v>MODERADO</v>
      </c>
      <c r="AO30" s="58">
        <v>10</v>
      </c>
      <c r="AP30" s="32" t="str">
        <f t="shared" si="4"/>
        <v>DÉBIL</v>
      </c>
      <c r="AQ30" s="58">
        <v>1</v>
      </c>
      <c r="AR30" s="58">
        <f t="shared" si="5"/>
        <v>10</v>
      </c>
      <c r="AS30" s="32" t="str">
        <f t="shared" si="6"/>
        <v>DEBIL</v>
      </c>
      <c r="AT30" s="58">
        <v>0</v>
      </c>
      <c r="AU30" s="58"/>
      <c r="AV30" s="294"/>
      <c r="AW30" s="295"/>
    </row>
    <row r="31" spans="1:51" s="309" customFormat="1" ht="40.5" customHeight="1" thickBot="1" x14ac:dyDescent="0.25">
      <c r="A31" s="81">
        <v>12</v>
      </c>
      <c r="B31" s="81">
        <v>38</v>
      </c>
      <c r="C31" s="37">
        <v>44105</v>
      </c>
      <c r="D31" s="40" t="s">
        <v>95</v>
      </c>
      <c r="E31" s="40" t="s">
        <v>83</v>
      </c>
      <c r="F31" s="40" t="s">
        <v>92</v>
      </c>
      <c r="G31" s="40" t="s">
        <v>93</v>
      </c>
      <c r="H31" s="61">
        <v>69</v>
      </c>
      <c r="I31" s="39" t="s">
        <v>379</v>
      </c>
      <c r="J31" s="39" t="s">
        <v>379</v>
      </c>
      <c r="K31" s="39" t="s">
        <v>329</v>
      </c>
      <c r="L31" s="39" t="s">
        <v>330</v>
      </c>
      <c r="M31" s="39" t="s">
        <v>351</v>
      </c>
      <c r="N31" s="39" t="s">
        <v>332</v>
      </c>
      <c r="O31" s="39" t="s">
        <v>380</v>
      </c>
      <c r="P31" s="32" t="s">
        <v>27</v>
      </c>
      <c r="Q31" s="58">
        <f>+IF(P31=[4]Lista_Desplegable!B$3,[4]Lista_Desplegable!C$3,0)</f>
        <v>10</v>
      </c>
      <c r="R31" s="292" t="s">
        <v>536</v>
      </c>
      <c r="S31" s="58">
        <f>+IF(R31=[4]Lista_Desplegable!B$5,[4]Lista_Desplegable!C$5,0)</f>
        <v>15</v>
      </c>
      <c r="T31" s="292" t="s">
        <v>539</v>
      </c>
      <c r="U31" s="57">
        <f>+IF(T31=[4]Lista_Desplegable!B$7,[4]Lista_Desplegable!C$7,0)</f>
        <v>0</v>
      </c>
      <c r="V31" s="292" t="s">
        <v>541</v>
      </c>
      <c r="W31" s="57">
        <f>+IF(V31=[4]Lista_Desplegable!B$9,[4]Lista_Desplegable!C$9,0)</f>
        <v>0</v>
      </c>
      <c r="X31" s="292" t="s">
        <v>543</v>
      </c>
      <c r="Y31" s="57">
        <f>+IF(X31=[4]Lista_Desplegable!B$11,[4]Lista_Desplegable!C$11,IF([4]Controles!X31=[4]Lista_Desplegable!B$12,[4]Lista_Desplegable!C$12,0))</f>
        <v>10</v>
      </c>
      <c r="Z31" s="292" t="s">
        <v>546</v>
      </c>
      <c r="AA31" s="57">
        <f>+IF(Z31=[4]Lista_Desplegable!B$14,[4]Lista_Desplegable!C$14,0)</f>
        <v>0</v>
      </c>
      <c r="AB31" s="292" t="s">
        <v>547</v>
      </c>
      <c r="AC31" s="57">
        <f>+IF(AB31=[4]Lista_Desplegable!B$16,[4]Lista_Desplegable!C$16,IF([4]Controles!AB31=[4]Lista_Desplegable!B$17,[4]Lista_Desplegable!C$17,0))</f>
        <v>15</v>
      </c>
      <c r="AD31" s="292" t="s">
        <v>27</v>
      </c>
      <c r="AE31" s="57">
        <f>+IF(AD31=[4]Lista_Desplegable!B$19,[4]Lista_Desplegable!C$19,0)</f>
        <v>5</v>
      </c>
      <c r="AF31" s="293">
        <f t="shared" si="0"/>
        <v>55</v>
      </c>
      <c r="AG31" s="32" t="str">
        <f t="shared" si="1"/>
        <v>DEBIL</v>
      </c>
      <c r="AH31" s="32" t="s">
        <v>645</v>
      </c>
      <c r="AI31" s="32" t="s">
        <v>530</v>
      </c>
      <c r="AJ31" s="58" t="str">
        <f>+IF(AI31=[4]Lista_Desplegable!F$2,[4]Lista_Desplegable!G$2,IF([4]Controles!AI31=[4]Lista_Desplegable!F$3,[4]Lista_Desplegable!G$3,"DÉBIL"))</f>
        <v>FUERTE</v>
      </c>
      <c r="AK31" s="292" t="s">
        <v>42</v>
      </c>
      <c r="AL31" s="32" t="str">
        <f t="shared" si="2"/>
        <v>FUERTE</v>
      </c>
      <c r="AM31" s="32" t="s">
        <v>646</v>
      </c>
      <c r="AN31" s="32" t="str">
        <f t="shared" si="3"/>
        <v>DEBIL</v>
      </c>
      <c r="AO31" s="58">
        <f t="shared" ref="AO31:AO32" si="10">IF(AN31="FUERTE",10,IF(AN31="MODERADO",5,1))</f>
        <v>1</v>
      </c>
      <c r="AP31" s="32" t="str">
        <f t="shared" si="4"/>
        <v>FUERTE</v>
      </c>
      <c r="AQ31" s="58">
        <f t="shared" ref="AQ31:AQ32" si="11">IF(AP31="FUERTE",10,IF(AP31="MODERADO",5,1))</f>
        <v>10</v>
      </c>
      <c r="AR31" s="58">
        <f t="shared" si="5"/>
        <v>10</v>
      </c>
      <c r="AS31" s="32" t="str">
        <f t="shared" si="6"/>
        <v>DEBIL</v>
      </c>
      <c r="AT31" s="58">
        <f t="shared" ref="AT31:AT32" si="12">IF(AS31="FUERTE",100,IF(AS31="MODERADO",50,0))</f>
        <v>0</v>
      </c>
      <c r="AU31" s="58">
        <f>AVERAGE(AT31)</f>
        <v>0</v>
      </c>
      <c r="AV31" s="307" t="str">
        <f t="shared" ref="AV31:AV34" si="13">IF(AU31=100,"FUERTE",IF(AU31&gt;=50,"MODERADO","DEBIL"))</f>
        <v>DEBIL</v>
      </c>
      <c r="AW31" s="308">
        <v>38</v>
      </c>
    </row>
    <row r="32" spans="1:51" s="309" customFormat="1" ht="76.5" customHeight="1" thickBot="1" x14ac:dyDescent="0.25">
      <c r="A32" s="81">
        <v>13</v>
      </c>
      <c r="B32" s="81">
        <v>39</v>
      </c>
      <c r="C32" s="37">
        <v>44105</v>
      </c>
      <c r="D32" s="40" t="s">
        <v>98</v>
      </c>
      <c r="E32" s="40" t="s">
        <v>83</v>
      </c>
      <c r="F32" s="40" t="s">
        <v>92</v>
      </c>
      <c r="G32" s="40" t="s">
        <v>93</v>
      </c>
      <c r="H32" s="61">
        <v>71</v>
      </c>
      <c r="I32" s="39" t="s">
        <v>381</v>
      </c>
      <c r="J32" s="39" t="s">
        <v>381</v>
      </c>
      <c r="K32" s="39" t="s">
        <v>347</v>
      </c>
      <c r="L32" s="39" t="s">
        <v>330</v>
      </c>
      <c r="M32" s="39" t="s">
        <v>331</v>
      </c>
      <c r="N32" s="39" t="s">
        <v>332</v>
      </c>
      <c r="O32" s="39" t="s">
        <v>380</v>
      </c>
      <c r="P32" s="32" t="s">
        <v>27</v>
      </c>
      <c r="Q32" s="58">
        <f>+IF(P32=[4]Lista_Desplegable!B$3,[4]Lista_Desplegable!C$3,0)</f>
        <v>10</v>
      </c>
      <c r="R32" s="292" t="s">
        <v>536</v>
      </c>
      <c r="S32" s="58">
        <f>+IF(R32=[4]Lista_Desplegable!B$5,[4]Lista_Desplegable!C$5,0)</f>
        <v>15</v>
      </c>
      <c r="T32" s="292" t="s">
        <v>539</v>
      </c>
      <c r="U32" s="57">
        <f>+IF(T32=[4]Lista_Desplegable!B$7,[4]Lista_Desplegable!C$7,0)</f>
        <v>0</v>
      </c>
      <c r="V32" s="292" t="s">
        <v>541</v>
      </c>
      <c r="W32" s="57">
        <f>+IF(V32=[4]Lista_Desplegable!B$9,[4]Lista_Desplegable!C$9,0)</f>
        <v>0</v>
      </c>
      <c r="X32" s="292" t="s">
        <v>543</v>
      </c>
      <c r="Y32" s="57">
        <f>+IF(X32=[4]Lista_Desplegable!B$11,[4]Lista_Desplegable!C$11,IF([4]Controles!X32=[4]Lista_Desplegable!B$12,[4]Lista_Desplegable!C$12,0))</f>
        <v>10</v>
      </c>
      <c r="Z32" s="292" t="s">
        <v>546</v>
      </c>
      <c r="AA32" s="57">
        <f>+IF(Z32=[4]Lista_Desplegable!B$14,[4]Lista_Desplegable!C$14,0)</f>
        <v>0</v>
      </c>
      <c r="AB32" s="292" t="s">
        <v>548</v>
      </c>
      <c r="AC32" s="57">
        <f>+IF(AB32=[4]Lista_Desplegable!B$16,[4]Lista_Desplegable!C$16,IF([4]Controles!AB32=[4]Lista_Desplegable!B$17,[4]Lista_Desplegable!C$17,0))</f>
        <v>10</v>
      </c>
      <c r="AD32" s="292" t="s">
        <v>27</v>
      </c>
      <c r="AE32" s="57">
        <f>+IF(AD32=[4]Lista_Desplegable!B$19,[4]Lista_Desplegable!C$19,0)</f>
        <v>5</v>
      </c>
      <c r="AF32" s="293">
        <f t="shared" si="0"/>
        <v>50</v>
      </c>
      <c r="AG32" s="32" t="str">
        <f t="shared" si="1"/>
        <v>DEBIL</v>
      </c>
      <c r="AH32" s="32" t="s">
        <v>647</v>
      </c>
      <c r="AI32" s="32" t="s">
        <v>530</v>
      </c>
      <c r="AJ32" s="58" t="str">
        <f>+IF(AI32=[4]Lista_Desplegable!F$2,[4]Lista_Desplegable!G$2,IF([4]Controles!AI32=[4]Lista_Desplegable!F$3,[4]Lista_Desplegable!G$3,"DÉBIL"))</f>
        <v>FUERTE</v>
      </c>
      <c r="AK32" s="292" t="s">
        <v>42</v>
      </c>
      <c r="AL32" s="32" t="str">
        <f t="shared" si="2"/>
        <v>FUERTE</v>
      </c>
      <c r="AM32" s="32" t="s">
        <v>648</v>
      </c>
      <c r="AN32" s="32" t="str">
        <f t="shared" si="3"/>
        <v>DEBIL</v>
      </c>
      <c r="AO32" s="58">
        <f t="shared" si="10"/>
        <v>1</v>
      </c>
      <c r="AP32" s="32" t="str">
        <f t="shared" si="4"/>
        <v>FUERTE</v>
      </c>
      <c r="AQ32" s="58">
        <f t="shared" si="11"/>
        <v>10</v>
      </c>
      <c r="AR32" s="58">
        <f t="shared" si="5"/>
        <v>10</v>
      </c>
      <c r="AS32" s="32" t="str">
        <f t="shared" si="6"/>
        <v>DEBIL</v>
      </c>
      <c r="AT32" s="58">
        <f t="shared" si="12"/>
        <v>0</v>
      </c>
      <c r="AU32" s="58">
        <f>AVERAGE(AT32)</f>
        <v>0</v>
      </c>
      <c r="AV32" s="307" t="str">
        <f t="shared" si="13"/>
        <v>DEBIL</v>
      </c>
      <c r="AW32" s="308">
        <v>39</v>
      </c>
    </row>
    <row r="33" spans="1:51" ht="63.75" customHeight="1" thickBot="1" x14ac:dyDescent="0.25">
      <c r="A33" s="81">
        <v>14</v>
      </c>
      <c r="B33" s="81">
        <v>41</v>
      </c>
      <c r="C33" s="37">
        <v>42710</v>
      </c>
      <c r="D33" s="40" t="s">
        <v>101</v>
      </c>
      <c r="E33" s="40" t="s">
        <v>69</v>
      </c>
      <c r="F33" s="40" t="s">
        <v>554</v>
      </c>
      <c r="G33" s="40" t="s">
        <v>4</v>
      </c>
      <c r="H33" s="61">
        <v>75</v>
      </c>
      <c r="I33" s="39" t="s">
        <v>382</v>
      </c>
      <c r="J33" s="39" t="s">
        <v>383</v>
      </c>
      <c r="K33" s="39" t="s">
        <v>376</v>
      </c>
      <c r="L33" s="39" t="s">
        <v>330</v>
      </c>
      <c r="M33" s="39" t="s">
        <v>331</v>
      </c>
      <c r="N33" s="39" t="s">
        <v>332</v>
      </c>
      <c r="O33" s="39" t="s">
        <v>384</v>
      </c>
      <c r="P33" s="292" t="s">
        <v>27</v>
      </c>
      <c r="Q33" s="58">
        <v>10</v>
      </c>
      <c r="R33" s="292" t="s">
        <v>536</v>
      </c>
      <c r="S33" s="58">
        <v>15</v>
      </c>
      <c r="T33" s="292" t="s">
        <v>538</v>
      </c>
      <c r="U33" s="57">
        <v>10</v>
      </c>
      <c r="V33" s="292" t="s">
        <v>540</v>
      </c>
      <c r="W33" s="57">
        <v>15</v>
      </c>
      <c r="X33" s="292" t="s">
        <v>543</v>
      </c>
      <c r="Y33" s="57">
        <v>15</v>
      </c>
      <c r="Z33" s="292" t="s">
        <v>545</v>
      </c>
      <c r="AA33" s="57">
        <v>15</v>
      </c>
      <c r="AB33" s="292" t="s">
        <v>547</v>
      </c>
      <c r="AC33" s="57">
        <v>10</v>
      </c>
      <c r="AD33" s="292" t="s">
        <v>27</v>
      </c>
      <c r="AE33" s="57">
        <v>5</v>
      </c>
      <c r="AF33" s="293">
        <f t="shared" si="0"/>
        <v>95</v>
      </c>
      <c r="AG33" s="32" t="str">
        <f t="shared" si="1"/>
        <v>MODERADO</v>
      </c>
      <c r="AH33" s="32" t="s">
        <v>745</v>
      </c>
      <c r="AI33" s="32" t="s">
        <v>530</v>
      </c>
      <c r="AJ33" s="58" t="s">
        <v>531</v>
      </c>
      <c r="AK33" s="292" t="s">
        <v>42</v>
      </c>
      <c r="AL33" s="32" t="str">
        <f t="shared" si="2"/>
        <v>FUERTE</v>
      </c>
      <c r="AM33" s="306" t="s">
        <v>746</v>
      </c>
      <c r="AN33" s="32" t="str">
        <f t="shared" si="3"/>
        <v>MODERADO</v>
      </c>
      <c r="AO33" s="58">
        <v>5</v>
      </c>
      <c r="AP33" s="32" t="str">
        <f t="shared" si="4"/>
        <v>FUERTE</v>
      </c>
      <c r="AQ33" s="58">
        <v>10</v>
      </c>
      <c r="AR33" s="58">
        <f t="shared" si="5"/>
        <v>50</v>
      </c>
      <c r="AS33" s="32" t="str">
        <f t="shared" si="6"/>
        <v>MODERADO</v>
      </c>
      <c r="AT33" s="58">
        <v>50</v>
      </c>
      <c r="AU33" s="58">
        <v>50</v>
      </c>
      <c r="AV33" s="307" t="str">
        <f t="shared" si="13"/>
        <v>MODERADO</v>
      </c>
      <c r="AW33" s="308">
        <v>41</v>
      </c>
    </row>
    <row r="34" spans="1:51" s="309" customFormat="1" ht="75.75" customHeight="1" thickBot="1" x14ac:dyDescent="0.25">
      <c r="A34" s="81">
        <v>15</v>
      </c>
      <c r="B34" s="81">
        <v>42</v>
      </c>
      <c r="C34" s="37">
        <v>42710</v>
      </c>
      <c r="D34" s="40" t="s">
        <v>104</v>
      </c>
      <c r="E34" s="40" t="s">
        <v>49</v>
      </c>
      <c r="F34" s="40" t="s">
        <v>554</v>
      </c>
      <c r="G34" s="40" t="s">
        <v>4</v>
      </c>
      <c r="H34" s="61">
        <v>77</v>
      </c>
      <c r="I34" s="39" t="s">
        <v>385</v>
      </c>
      <c r="J34" s="39" t="s">
        <v>386</v>
      </c>
      <c r="K34" s="39" t="s">
        <v>376</v>
      </c>
      <c r="L34" s="39" t="s">
        <v>330</v>
      </c>
      <c r="M34" s="39" t="s">
        <v>331</v>
      </c>
      <c r="N34" s="39" t="s">
        <v>332</v>
      </c>
      <c r="O34" s="39" t="s">
        <v>384</v>
      </c>
      <c r="P34" s="292" t="s">
        <v>27</v>
      </c>
      <c r="Q34" s="58">
        <v>10</v>
      </c>
      <c r="R34" s="292" t="s">
        <v>536</v>
      </c>
      <c r="S34" s="58">
        <v>15</v>
      </c>
      <c r="T34" s="292" t="s">
        <v>538</v>
      </c>
      <c r="U34" s="57">
        <v>10</v>
      </c>
      <c r="V34" s="292" t="s">
        <v>540</v>
      </c>
      <c r="W34" s="57">
        <v>15</v>
      </c>
      <c r="X34" s="292" t="s">
        <v>542</v>
      </c>
      <c r="Y34" s="57">
        <v>15</v>
      </c>
      <c r="Z34" s="292" t="s">
        <v>546</v>
      </c>
      <c r="AA34" s="57">
        <v>15</v>
      </c>
      <c r="AB34" s="292" t="s">
        <v>548</v>
      </c>
      <c r="AC34" s="57">
        <v>10</v>
      </c>
      <c r="AD34" s="292" t="s">
        <v>27</v>
      </c>
      <c r="AE34" s="57">
        <v>5</v>
      </c>
      <c r="AF34" s="293">
        <f t="shared" si="0"/>
        <v>95</v>
      </c>
      <c r="AG34" s="32" t="str">
        <f t="shared" si="1"/>
        <v>MODERADO</v>
      </c>
      <c r="AH34" s="306" t="s">
        <v>747</v>
      </c>
      <c r="AI34" s="32" t="s">
        <v>532</v>
      </c>
      <c r="AJ34" s="58" t="s">
        <v>533</v>
      </c>
      <c r="AK34" s="292" t="s">
        <v>42</v>
      </c>
      <c r="AL34" s="32" t="str">
        <f t="shared" si="2"/>
        <v>MODERADO</v>
      </c>
      <c r="AM34" s="306" t="s">
        <v>748</v>
      </c>
      <c r="AN34" s="32" t="str">
        <f t="shared" si="3"/>
        <v>MODERADO</v>
      </c>
      <c r="AO34" s="58">
        <v>1</v>
      </c>
      <c r="AP34" s="32" t="str">
        <f t="shared" si="4"/>
        <v>MODERADO</v>
      </c>
      <c r="AQ34" s="58">
        <v>5</v>
      </c>
      <c r="AR34" s="58">
        <f t="shared" si="5"/>
        <v>5</v>
      </c>
      <c r="AS34" s="32" t="str">
        <f t="shared" si="6"/>
        <v>DEBIL</v>
      </c>
      <c r="AT34" s="58">
        <v>0</v>
      </c>
      <c r="AU34" s="58">
        <v>0</v>
      </c>
      <c r="AV34" s="307" t="str">
        <f t="shared" si="13"/>
        <v>DEBIL</v>
      </c>
      <c r="AW34" s="308">
        <v>42</v>
      </c>
    </row>
    <row r="35" spans="1:51" ht="78" customHeight="1" x14ac:dyDescent="0.2">
      <c r="A35" s="133">
        <v>16</v>
      </c>
      <c r="B35" s="133">
        <v>44</v>
      </c>
      <c r="C35" s="37">
        <v>42710</v>
      </c>
      <c r="D35" s="38" t="s">
        <v>108</v>
      </c>
      <c r="E35" s="38" t="s">
        <v>83</v>
      </c>
      <c r="F35" s="38" t="s">
        <v>554</v>
      </c>
      <c r="G35" s="38" t="s">
        <v>4</v>
      </c>
      <c r="H35" s="61">
        <v>81</v>
      </c>
      <c r="I35" s="39" t="s">
        <v>387</v>
      </c>
      <c r="J35" s="39" t="s">
        <v>388</v>
      </c>
      <c r="K35" s="39" t="s">
        <v>376</v>
      </c>
      <c r="L35" s="39" t="s">
        <v>330</v>
      </c>
      <c r="M35" s="39" t="s">
        <v>331</v>
      </c>
      <c r="N35" s="39" t="s">
        <v>332</v>
      </c>
      <c r="O35" s="39" t="s">
        <v>384</v>
      </c>
      <c r="P35" s="292" t="s">
        <v>27</v>
      </c>
      <c r="Q35" s="58">
        <v>10</v>
      </c>
      <c r="R35" s="292" t="s">
        <v>536</v>
      </c>
      <c r="S35" s="58">
        <v>15</v>
      </c>
      <c r="T35" s="292" t="s">
        <v>538</v>
      </c>
      <c r="U35" s="57">
        <v>10</v>
      </c>
      <c r="V35" s="292" t="s">
        <v>540</v>
      </c>
      <c r="W35" s="57">
        <v>15</v>
      </c>
      <c r="X35" s="292" t="s">
        <v>542</v>
      </c>
      <c r="Y35" s="57">
        <v>15</v>
      </c>
      <c r="Z35" s="292" t="s">
        <v>546</v>
      </c>
      <c r="AA35" s="57">
        <v>15</v>
      </c>
      <c r="AB35" s="292" t="s">
        <v>548</v>
      </c>
      <c r="AC35" s="57">
        <v>10</v>
      </c>
      <c r="AD35" s="292" t="s">
        <v>42</v>
      </c>
      <c r="AE35" s="57">
        <v>5</v>
      </c>
      <c r="AF35" s="293">
        <f t="shared" si="0"/>
        <v>95</v>
      </c>
      <c r="AG35" s="32" t="str">
        <f t="shared" si="1"/>
        <v>MODERADO</v>
      </c>
      <c r="AH35" s="306" t="s">
        <v>749</v>
      </c>
      <c r="AI35" s="32" t="s">
        <v>532</v>
      </c>
      <c r="AJ35" s="58" t="s">
        <v>533</v>
      </c>
      <c r="AK35" s="292" t="s">
        <v>42</v>
      </c>
      <c r="AL35" s="32" t="str">
        <f t="shared" si="2"/>
        <v>MODERADO</v>
      </c>
      <c r="AM35" s="306" t="s">
        <v>750</v>
      </c>
      <c r="AN35" s="32" t="str">
        <f t="shared" si="3"/>
        <v>MODERADO</v>
      </c>
      <c r="AO35" s="58">
        <v>1</v>
      </c>
      <c r="AP35" s="32" t="str">
        <f t="shared" si="4"/>
        <v>MODERADO</v>
      </c>
      <c r="AQ35" s="58">
        <v>5</v>
      </c>
      <c r="AR35" s="58">
        <f t="shared" si="5"/>
        <v>5</v>
      </c>
      <c r="AS35" s="32" t="str">
        <f t="shared" si="6"/>
        <v>DEBIL</v>
      </c>
      <c r="AT35" s="58">
        <v>0</v>
      </c>
      <c r="AU35" s="58">
        <v>0</v>
      </c>
      <c r="AV35" s="294" t="str">
        <f>IF(AU35=100,"FUERTE",IF(AU35&gt;=50,"MODERADO","DEBIL"))</f>
        <v>DEBIL</v>
      </c>
      <c r="AW35" s="295">
        <v>44</v>
      </c>
    </row>
    <row r="36" spans="1:51" s="312" customFormat="1" ht="48.75" customHeight="1" x14ac:dyDescent="0.2">
      <c r="A36" s="133"/>
      <c r="B36" s="133"/>
      <c r="C36" s="37">
        <v>42711</v>
      </c>
      <c r="D36" s="38" t="s">
        <v>108</v>
      </c>
      <c r="E36" s="38" t="s">
        <v>83</v>
      </c>
      <c r="F36" s="38" t="s">
        <v>554</v>
      </c>
      <c r="G36" s="38" t="s">
        <v>4</v>
      </c>
      <c r="H36" s="61">
        <v>82</v>
      </c>
      <c r="I36" s="39" t="s">
        <v>389</v>
      </c>
      <c r="J36" s="39" t="s">
        <v>390</v>
      </c>
      <c r="K36" s="39" t="s">
        <v>376</v>
      </c>
      <c r="L36" s="39" t="s">
        <v>330</v>
      </c>
      <c r="M36" s="39" t="s">
        <v>331</v>
      </c>
      <c r="N36" s="39" t="s">
        <v>332</v>
      </c>
      <c r="O36" s="39" t="s">
        <v>384</v>
      </c>
      <c r="P36" s="32" t="s">
        <v>42</v>
      </c>
      <c r="Q36" s="58">
        <v>0</v>
      </c>
      <c r="R36" s="292"/>
      <c r="S36" s="58">
        <v>0</v>
      </c>
      <c r="T36" s="292"/>
      <c r="U36" s="57">
        <v>0</v>
      </c>
      <c r="V36" s="292"/>
      <c r="W36" s="57">
        <v>0</v>
      </c>
      <c r="X36" s="292" t="s">
        <v>544</v>
      </c>
      <c r="Y36" s="57">
        <v>0</v>
      </c>
      <c r="Z36" s="292"/>
      <c r="AA36" s="57">
        <v>0</v>
      </c>
      <c r="AB36" s="292"/>
      <c r="AC36" s="57">
        <v>0</v>
      </c>
      <c r="AD36" s="292"/>
      <c r="AE36" s="57">
        <v>0</v>
      </c>
      <c r="AF36" s="293">
        <f t="shared" si="0"/>
        <v>0</v>
      </c>
      <c r="AG36" s="32" t="str">
        <f t="shared" si="1"/>
        <v>DEBIL</v>
      </c>
      <c r="AH36" s="311" t="s">
        <v>751</v>
      </c>
      <c r="AI36" s="32"/>
      <c r="AJ36" s="58" t="s">
        <v>569</v>
      </c>
      <c r="AK36" s="292"/>
      <c r="AL36" s="32" t="str">
        <f>IF(AK36="NO",AJ36,IF(AND(AJ36="FUERTE",AK36="SI"),"MODERADO",IF(AND(AJ36="MODERADO",AJ36="SI"),"DEBIL","DÉBIL")))</f>
        <v>DÉBIL</v>
      </c>
      <c r="AM36" s="306" t="s">
        <v>752</v>
      </c>
      <c r="AN36" s="32" t="str">
        <f t="shared" si="3"/>
        <v>DEBIL</v>
      </c>
      <c r="AO36" s="58">
        <v>1</v>
      </c>
      <c r="AP36" s="32" t="str">
        <f t="shared" si="4"/>
        <v>DÉBIL</v>
      </c>
      <c r="AQ36" s="58">
        <v>1</v>
      </c>
      <c r="AR36" s="58">
        <f t="shared" si="5"/>
        <v>1</v>
      </c>
      <c r="AS36" s="32" t="str">
        <f t="shared" si="6"/>
        <v>DEBIL</v>
      </c>
      <c r="AT36" s="58">
        <v>0</v>
      </c>
      <c r="AU36" s="58"/>
      <c r="AV36" s="294"/>
      <c r="AW36" s="295"/>
      <c r="AX36" s="260"/>
      <c r="AY36" s="260"/>
    </row>
    <row r="37" spans="1:51" s="312" customFormat="1" ht="42" customHeight="1" x14ac:dyDescent="0.2">
      <c r="A37" s="133"/>
      <c r="B37" s="133"/>
      <c r="C37" s="37">
        <v>42712</v>
      </c>
      <c r="D37" s="38" t="s">
        <v>108</v>
      </c>
      <c r="E37" s="38" t="s">
        <v>83</v>
      </c>
      <c r="F37" s="38" t="s">
        <v>554</v>
      </c>
      <c r="G37" s="38" t="s">
        <v>4</v>
      </c>
      <c r="H37" s="61">
        <v>84</v>
      </c>
      <c r="I37" s="39" t="s">
        <v>391</v>
      </c>
      <c r="J37" s="39" t="s">
        <v>392</v>
      </c>
      <c r="K37" s="39" t="s">
        <v>376</v>
      </c>
      <c r="L37" s="39" t="s">
        <v>330</v>
      </c>
      <c r="M37" s="39" t="s">
        <v>331</v>
      </c>
      <c r="N37" s="39" t="s">
        <v>332</v>
      </c>
      <c r="O37" s="39" t="s">
        <v>384</v>
      </c>
      <c r="P37" s="32" t="s">
        <v>27</v>
      </c>
      <c r="Q37" s="58">
        <v>10</v>
      </c>
      <c r="R37" s="292" t="s">
        <v>536</v>
      </c>
      <c r="S37" s="58">
        <v>15</v>
      </c>
      <c r="T37" s="292" t="s">
        <v>538</v>
      </c>
      <c r="U37" s="57">
        <v>10</v>
      </c>
      <c r="V37" s="292" t="s">
        <v>540</v>
      </c>
      <c r="W37" s="57">
        <v>15</v>
      </c>
      <c r="X37" s="292" t="s">
        <v>542</v>
      </c>
      <c r="Y37" s="57">
        <v>15</v>
      </c>
      <c r="Z37" s="292" t="s">
        <v>546</v>
      </c>
      <c r="AA37" s="57">
        <v>15</v>
      </c>
      <c r="AB37" s="292" t="s">
        <v>547</v>
      </c>
      <c r="AC37" s="57">
        <v>10</v>
      </c>
      <c r="AD37" s="292" t="s">
        <v>42</v>
      </c>
      <c r="AE37" s="57">
        <v>5</v>
      </c>
      <c r="AF37" s="293">
        <f t="shared" si="0"/>
        <v>95</v>
      </c>
      <c r="AG37" s="32" t="str">
        <f t="shared" si="1"/>
        <v>MODERADO</v>
      </c>
      <c r="AH37" s="306" t="s">
        <v>753</v>
      </c>
      <c r="AI37" s="32" t="s">
        <v>530</v>
      </c>
      <c r="AJ37" s="58" t="s">
        <v>531</v>
      </c>
      <c r="AK37" s="292" t="s">
        <v>42</v>
      </c>
      <c r="AL37" s="32" t="str">
        <f t="shared" si="2"/>
        <v>FUERTE</v>
      </c>
      <c r="AM37" s="32" t="s">
        <v>754</v>
      </c>
      <c r="AN37" s="32" t="str">
        <f t="shared" si="3"/>
        <v>MODERADO</v>
      </c>
      <c r="AO37" s="58">
        <v>1</v>
      </c>
      <c r="AP37" s="32" t="str">
        <f t="shared" si="4"/>
        <v>FUERTE</v>
      </c>
      <c r="AQ37" s="58">
        <v>10</v>
      </c>
      <c r="AR37" s="58">
        <f t="shared" si="5"/>
        <v>10</v>
      </c>
      <c r="AS37" s="32" t="str">
        <f t="shared" si="6"/>
        <v>DEBIL</v>
      </c>
      <c r="AT37" s="58">
        <v>0</v>
      </c>
      <c r="AU37" s="58"/>
      <c r="AV37" s="294"/>
      <c r="AW37" s="295"/>
      <c r="AX37" s="260"/>
      <c r="AY37" s="260"/>
    </row>
    <row r="38" spans="1:51" s="312" customFormat="1" ht="72" customHeight="1" x14ac:dyDescent="0.2">
      <c r="A38" s="81">
        <v>17</v>
      </c>
      <c r="B38" s="81">
        <v>46</v>
      </c>
      <c r="C38" s="37">
        <v>42699</v>
      </c>
      <c r="D38" s="40" t="s">
        <v>112</v>
      </c>
      <c r="E38" s="40" t="s">
        <v>83</v>
      </c>
      <c r="F38" s="38" t="s">
        <v>84</v>
      </c>
      <c r="G38" s="40" t="s">
        <v>6</v>
      </c>
      <c r="H38" s="61">
        <v>89</v>
      </c>
      <c r="I38" s="39" t="s">
        <v>393</v>
      </c>
      <c r="J38" s="39" t="s">
        <v>394</v>
      </c>
      <c r="K38" s="39" t="s">
        <v>376</v>
      </c>
      <c r="L38" s="39" t="s">
        <v>330</v>
      </c>
      <c r="M38" s="39" t="s">
        <v>331</v>
      </c>
      <c r="N38" s="39"/>
      <c r="O38" s="39" t="s">
        <v>372</v>
      </c>
      <c r="P38" s="32" t="s">
        <v>27</v>
      </c>
      <c r="Q38" s="58">
        <v>10</v>
      </c>
      <c r="R38" s="292" t="s">
        <v>536</v>
      </c>
      <c r="S38" s="58">
        <v>15</v>
      </c>
      <c r="T38" s="292" t="s">
        <v>538</v>
      </c>
      <c r="U38" s="57">
        <v>10</v>
      </c>
      <c r="V38" s="292" t="s">
        <v>540</v>
      </c>
      <c r="W38" s="57">
        <v>15</v>
      </c>
      <c r="X38" s="292" t="s">
        <v>542</v>
      </c>
      <c r="Y38" s="57">
        <v>15</v>
      </c>
      <c r="Z38" s="292" t="s">
        <v>545</v>
      </c>
      <c r="AA38" s="57">
        <v>15</v>
      </c>
      <c r="AB38" s="292" t="s">
        <v>547</v>
      </c>
      <c r="AC38" s="57">
        <v>10</v>
      </c>
      <c r="AD38" s="292" t="s">
        <v>42</v>
      </c>
      <c r="AE38" s="57">
        <v>5</v>
      </c>
      <c r="AF38" s="293">
        <f t="shared" si="0"/>
        <v>95</v>
      </c>
      <c r="AG38" s="32" t="str">
        <f t="shared" si="1"/>
        <v>MODERADO</v>
      </c>
      <c r="AH38" s="32" t="s">
        <v>699</v>
      </c>
      <c r="AI38" s="32" t="s">
        <v>530</v>
      </c>
      <c r="AJ38" s="58" t="s">
        <v>531</v>
      </c>
      <c r="AK38" s="292" t="s">
        <v>42</v>
      </c>
      <c r="AL38" s="32" t="str">
        <f t="shared" si="2"/>
        <v>FUERTE</v>
      </c>
      <c r="AM38" s="32" t="s">
        <v>700</v>
      </c>
      <c r="AN38" s="32" t="str">
        <f t="shared" si="3"/>
        <v>MODERADO</v>
      </c>
      <c r="AO38" s="58">
        <v>5</v>
      </c>
      <c r="AP38" s="32" t="str">
        <f t="shared" si="4"/>
        <v>FUERTE</v>
      </c>
      <c r="AQ38" s="58">
        <v>10</v>
      </c>
      <c r="AR38" s="58">
        <f t="shared" si="5"/>
        <v>50</v>
      </c>
      <c r="AS38" s="32" t="str">
        <f t="shared" si="6"/>
        <v>MODERADO</v>
      </c>
      <c r="AT38" s="58">
        <v>50</v>
      </c>
      <c r="AU38" s="58">
        <v>50</v>
      </c>
      <c r="AV38" s="307" t="str">
        <f t="shared" ref="AV38:AV39" si="14">IF(AU38=100,"FUERTE",IF(AU38&gt;=50,"MODERADO","DEBIL"))</f>
        <v>MODERADO</v>
      </c>
      <c r="AW38" s="308">
        <v>46</v>
      </c>
      <c r="AX38" s="260"/>
      <c r="AY38" s="260"/>
    </row>
    <row r="39" spans="1:51" s="299" customFormat="1" ht="75" customHeight="1" x14ac:dyDescent="0.2">
      <c r="A39" s="81">
        <v>18</v>
      </c>
      <c r="B39" s="81">
        <v>47</v>
      </c>
      <c r="C39" s="37">
        <v>44075</v>
      </c>
      <c r="D39" s="40" t="s">
        <v>117</v>
      </c>
      <c r="E39" s="40" t="s">
        <v>83</v>
      </c>
      <c r="F39" s="40" t="s">
        <v>115</v>
      </c>
      <c r="G39" s="40" t="s">
        <v>3</v>
      </c>
      <c r="H39" s="61">
        <v>91</v>
      </c>
      <c r="I39" s="39" t="s">
        <v>395</v>
      </c>
      <c r="J39" s="39" t="s">
        <v>396</v>
      </c>
      <c r="K39" s="39" t="s">
        <v>329</v>
      </c>
      <c r="L39" s="39" t="s">
        <v>330</v>
      </c>
      <c r="M39" s="39" t="s">
        <v>331</v>
      </c>
      <c r="N39" s="39" t="s">
        <v>332</v>
      </c>
      <c r="O39" s="39" t="s">
        <v>397</v>
      </c>
      <c r="P39" s="32" t="s">
        <v>27</v>
      </c>
      <c r="Q39" s="58">
        <v>10</v>
      </c>
      <c r="R39" s="292" t="s">
        <v>536</v>
      </c>
      <c r="S39" s="58">
        <v>15</v>
      </c>
      <c r="T39" s="292" t="s">
        <v>538</v>
      </c>
      <c r="U39" s="57">
        <v>10</v>
      </c>
      <c r="V39" s="292" t="s">
        <v>540</v>
      </c>
      <c r="W39" s="57">
        <v>15</v>
      </c>
      <c r="X39" s="292" t="s">
        <v>542</v>
      </c>
      <c r="Y39" s="57">
        <v>15</v>
      </c>
      <c r="Z39" s="292" t="s">
        <v>545</v>
      </c>
      <c r="AA39" s="57">
        <v>15</v>
      </c>
      <c r="AB39" s="292" t="s">
        <v>548</v>
      </c>
      <c r="AC39" s="57">
        <v>10</v>
      </c>
      <c r="AD39" s="292" t="s">
        <v>27</v>
      </c>
      <c r="AE39" s="57">
        <v>5</v>
      </c>
      <c r="AF39" s="293">
        <f t="shared" si="0"/>
        <v>95</v>
      </c>
      <c r="AG39" s="32" t="str">
        <f t="shared" si="1"/>
        <v>MODERADO</v>
      </c>
      <c r="AH39" s="32" t="s">
        <v>622</v>
      </c>
      <c r="AI39" s="32" t="s">
        <v>530</v>
      </c>
      <c r="AJ39" s="58" t="s">
        <v>531</v>
      </c>
      <c r="AK39" s="292" t="s">
        <v>42</v>
      </c>
      <c r="AL39" s="32" t="str">
        <f t="shared" si="2"/>
        <v>FUERTE</v>
      </c>
      <c r="AM39" s="32" t="s">
        <v>623</v>
      </c>
      <c r="AN39" s="32" t="str">
        <f t="shared" si="3"/>
        <v>MODERADO</v>
      </c>
      <c r="AO39" s="32" t="s">
        <v>531</v>
      </c>
      <c r="AP39" s="32" t="str">
        <f t="shared" si="4"/>
        <v>FUERTE</v>
      </c>
      <c r="AQ39" s="58">
        <v>10</v>
      </c>
      <c r="AR39" s="58" t="e">
        <f>AO39*AQ39</f>
        <v>#VALUE!</v>
      </c>
      <c r="AS39" s="32" t="s">
        <v>535</v>
      </c>
      <c r="AT39" s="58">
        <v>50</v>
      </c>
      <c r="AU39" s="58">
        <v>50</v>
      </c>
      <c r="AV39" s="307" t="str">
        <f t="shared" si="14"/>
        <v>MODERADO</v>
      </c>
      <c r="AW39" s="308">
        <v>47</v>
      </c>
    </row>
    <row r="40" spans="1:51" ht="39" customHeight="1" x14ac:dyDescent="0.2">
      <c r="A40" s="133">
        <v>19</v>
      </c>
      <c r="B40" s="133">
        <v>48</v>
      </c>
      <c r="C40" s="37">
        <v>44075</v>
      </c>
      <c r="D40" s="38" t="s">
        <v>121</v>
      </c>
      <c r="E40" s="38" t="s">
        <v>43</v>
      </c>
      <c r="F40" s="40" t="s">
        <v>115</v>
      </c>
      <c r="G40" s="38" t="s">
        <v>119</v>
      </c>
      <c r="H40" s="61">
        <v>94</v>
      </c>
      <c r="I40" s="39" t="s">
        <v>398</v>
      </c>
      <c r="J40" s="39" t="s">
        <v>399</v>
      </c>
      <c r="K40" s="39" t="s">
        <v>400</v>
      </c>
      <c r="L40" s="39" t="s">
        <v>330</v>
      </c>
      <c r="M40" s="39" t="s">
        <v>331</v>
      </c>
      <c r="N40" s="39" t="s">
        <v>332</v>
      </c>
      <c r="O40" s="39" t="s">
        <v>401</v>
      </c>
      <c r="P40" s="32" t="s">
        <v>27</v>
      </c>
      <c r="Q40" s="58">
        <f>+IF(P40=[4]Lista_Desplegable!B$3,[4]Lista_Desplegable!C$3,0)</f>
        <v>10</v>
      </c>
      <c r="R40" s="292" t="s">
        <v>536</v>
      </c>
      <c r="S40" s="58">
        <f>+IF(R40=[4]Lista_Desplegable!B$5,[4]Lista_Desplegable!C$5,0)</f>
        <v>15</v>
      </c>
      <c r="T40" s="292" t="s">
        <v>538</v>
      </c>
      <c r="U40" s="57">
        <f>+IF(T40=[4]Lista_Desplegable!B$7,[4]Lista_Desplegable!C$7,0)</f>
        <v>10</v>
      </c>
      <c r="V40" s="292" t="s">
        <v>540</v>
      </c>
      <c r="W40" s="57">
        <f>+IF(V40=[4]Lista_Desplegable!B$9,[4]Lista_Desplegable!C$9,0)</f>
        <v>15</v>
      </c>
      <c r="X40" s="292" t="s">
        <v>542</v>
      </c>
      <c r="Y40" s="57">
        <f>+IF(X40=[4]Lista_Desplegable!B$11,[4]Lista_Desplegable!C$11,IF([4]Controles!X40=[4]Lista_Desplegable!B$12,[4]Lista_Desplegable!C$12,0))</f>
        <v>15</v>
      </c>
      <c r="Z40" s="292" t="s">
        <v>545</v>
      </c>
      <c r="AA40" s="57">
        <f>+IF(Z40=[4]Lista_Desplegable!B$14,[4]Lista_Desplegable!C$14,0)</f>
        <v>15</v>
      </c>
      <c r="AB40" s="292" t="s">
        <v>548</v>
      </c>
      <c r="AC40" s="57">
        <f>+IF(AB40=[4]Lista_Desplegable!B$16,[4]Lista_Desplegable!C$16,IF([4]Controles!AB40=[4]Lista_Desplegable!B$17,[4]Lista_Desplegable!C$17,0))</f>
        <v>10</v>
      </c>
      <c r="AD40" s="292" t="s">
        <v>27</v>
      </c>
      <c r="AE40" s="57">
        <f>+IF(AD40=[4]Lista_Desplegable!B$19,[4]Lista_Desplegable!C$19,0)</f>
        <v>5</v>
      </c>
      <c r="AF40" s="293">
        <f t="shared" si="0"/>
        <v>95</v>
      </c>
      <c r="AG40" s="32" t="str">
        <f t="shared" si="1"/>
        <v>MODERADO</v>
      </c>
      <c r="AH40" s="32" t="s">
        <v>649</v>
      </c>
      <c r="AI40" s="32" t="s">
        <v>530</v>
      </c>
      <c r="AJ40" s="58" t="str">
        <f>+IF(AI40=[4]Lista_Desplegable!F$2,[4]Lista_Desplegable!G$2,IF([4]Controles!AI40=[4]Lista_Desplegable!F$3,[4]Lista_Desplegable!G$3,"DÉBIL"))</f>
        <v>FUERTE</v>
      </c>
      <c r="AK40" s="292" t="s">
        <v>42</v>
      </c>
      <c r="AL40" s="32" t="str">
        <f t="shared" si="2"/>
        <v>FUERTE</v>
      </c>
      <c r="AM40" s="32" t="s">
        <v>650</v>
      </c>
      <c r="AN40" s="32" t="str">
        <f t="shared" si="3"/>
        <v>MODERADO</v>
      </c>
      <c r="AO40" s="58">
        <f t="shared" ref="AO40:AO44" si="15">IF(AN40="FUERTE",10,IF(AN40="MODERADO",5,1))</f>
        <v>5</v>
      </c>
      <c r="AP40" s="32" t="str">
        <f t="shared" si="4"/>
        <v>FUERTE</v>
      </c>
      <c r="AQ40" s="58">
        <f t="shared" ref="AQ40:AQ44" si="16">IF(AP40="FUERTE",10,IF(AP40="MODERADO",5,1))</f>
        <v>10</v>
      </c>
      <c r="AR40" s="58">
        <f t="shared" si="5"/>
        <v>50</v>
      </c>
      <c r="AS40" s="32" t="str">
        <f t="shared" si="6"/>
        <v>MODERADO</v>
      </c>
      <c r="AT40" s="58">
        <f t="shared" ref="AT40:AT44" si="17">IF(AS40="FUERTE",100,IF(AS40="MODERADO",50,0))</f>
        <v>50</v>
      </c>
      <c r="AU40" s="58">
        <f t="shared" ref="AU40" si="18">AVERAGE(AT40:AT41)</f>
        <v>50</v>
      </c>
      <c r="AV40" s="294" t="str">
        <f>IF(AU40=100,"FUERTE",IF(AU40&gt;=50,"MODERADO","DEBIL"))</f>
        <v>MODERADO</v>
      </c>
      <c r="AW40" s="295">
        <v>48</v>
      </c>
    </row>
    <row r="41" spans="1:51" ht="58.5" customHeight="1" x14ac:dyDescent="0.2">
      <c r="A41" s="133"/>
      <c r="B41" s="133"/>
      <c r="C41" s="37">
        <v>44076</v>
      </c>
      <c r="D41" s="38" t="s">
        <v>121</v>
      </c>
      <c r="E41" s="38" t="s">
        <v>43</v>
      </c>
      <c r="F41" s="40" t="s">
        <v>115</v>
      </c>
      <c r="G41" s="38" t="s">
        <v>119</v>
      </c>
      <c r="H41" s="61">
        <v>95</v>
      </c>
      <c r="I41" s="39" t="s">
        <v>402</v>
      </c>
      <c r="J41" s="39" t="s">
        <v>402</v>
      </c>
      <c r="K41" s="39" t="s">
        <v>376</v>
      </c>
      <c r="L41" s="39" t="s">
        <v>330</v>
      </c>
      <c r="M41" s="39" t="s">
        <v>331</v>
      </c>
      <c r="N41" s="39"/>
      <c r="O41" s="39" t="s">
        <v>401</v>
      </c>
      <c r="P41" s="32" t="s">
        <v>27</v>
      </c>
      <c r="Q41" s="58">
        <f>+IF(P41=[4]Lista_Desplegable!B$3,[4]Lista_Desplegable!C$3,0)</f>
        <v>10</v>
      </c>
      <c r="R41" s="292" t="s">
        <v>536</v>
      </c>
      <c r="S41" s="58">
        <f>+IF(R41=[4]Lista_Desplegable!B$5,[4]Lista_Desplegable!C$5,0)</f>
        <v>15</v>
      </c>
      <c r="T41" s="292" t="s">
        <v>538</v>
      </c>
      <c r="U41" s="57">
        <f>+IF(T41=[4]Lista_Desplegable!B$7,[4]Lista_Desplegable!C$7,0)</f>
        <v>10</v>
      </c>
      <c r="V41" s="292" t="s">
        <v>540</v>
      </c>
      <c r="W41" s="57">
        <f>+IF(V41=[4]Lista_Desplegable!B$9,[4]Lista_Desplegable!C$9,0)</f>
        <v>15</v>
      </c>
      <c r="X41" s="292" t="s">
        <v>542</v>
      </c>
      <c r="Y41" s="57">
        <f>+IF(X41=[4]Lista_Desplegable!B$11,[4]Lista_Desplegable!C$11,IF([4]Controles!X41=[4]Lista_Desplegable!B$12,[4]Lista_Desplegable!C$12,0))</f>
        <v>15</v>
      </c>
      <c r="Z41" s="292" t="s">
        <v>545</v>
      </c>
      <c r="AA41" s="57">
        <f>+IF(Z41=[4]Lista_Desplegable!B$14,[4]Lista_Desplegable!C$14,0)</f>
        <v>15</v>
      </c>
      <c r="AB41" s="292" t="s">
        <v>548</v>
      </c>
      <c r="AC41" s="57">
        <f>+IF(AB41=[4]Lista_Desplegable!B$16,[4]Lista_Desplegable!C$16,IF([4]Controles!AB41=[4]Lista_Desplegable!B$17,[4]Lista_Desplegable!C$17,0))</f>
        <v>10</v>
      </c>
      <c r="AD41" s="292" t="s">
        <v>27</v>
      </c>
      <c r="AE41" s="57">
        <f>+IF(AD41=[4]Lista_Desplegable!B$19,[4]Lista_Desplegable!C$19,0)</f>
        <v>5</v>
      </c>
      <c r="AF41" s="293">
        <f t="shared" si="0"/>
        <v>95</v>
      </c>
      <c r="AG41" s="32" t="str">
        <f t="shared" si="1"/>
        <v>MODERADO</v>
      </c>
      <c r="AH41" s="32" t="s">
        <v>649</v>
      </c>
      <c r="AI41" s="32" t="s">
        <v>530</v>
      </c>
      <c r="AJ41" s="58" t="str">
        <f>+IF(AI41=[4]Lista_Desplegable!F$2,[4]Lista_Desplegable!G$2,IF([4]Controles!AI41=[4]Lista_Desplegable!F$3,[4]Lista_Desplegable!G$3,"DÉBIL"))</f>
        <v>FUERTE</v>
      </c>
      <c r="AK41" s="292" t="s">
        <v>42</v>
      </c>
      <c r="AL41" s="32" t="str">
        <f t="shared" si="2"/>
        <v>FUERTE</v>
      </c>
      <c r="AM41" s="32" t="s">
        <v>650</v>
      </c>
      <c r="AN41" s="32" t="str">
        <f t="shared" si="3"/>
        <v>MODERADO</v>
      </c>
      <c r="AO41" s="58">
        <f t="shared" si="15"/>
        <v>5</v>
      </c>
      <c r="AP41" s="32" t="str">
        <f t="shared" si="4"/>
        <v>FUERTE</v>
      </c>
      <c r="AQ41" s="58">
        <f t="shared" si="16"/>
        <v>10</v>
      </c>
      <c r="AR41" s="58">
        <f t="shared" si="5"/>
        <v>50</v>
      </c>
      <c r="AS41" s="32" t="str">
        <f t="shared" si="6"/>
        <v>MODERADO</v>
      </c>
      <c r="AT41" s="58">
        <f t="shared" si="17"/>
        <v>50</v>
      </c>
      <c r="AU41" s="58"/>
      <c r="AV41" s="294"/>
      <c r="AW41" s="295"/>
    </row>
    <row r="42" spans="1:51" ht="84" customHeight="1" x14ac:dyDescent="0.2">
      <c r="A42" s="133">
        <v>20</v>
      </c>
      <c r="B42" s="133">
        <v>52</v>
      </c>
      <c r="C42" s="37">
        <v>43497</v>
      </c>
      <c r="D42" s="38" t="s">
        <v>125</v>
      </c>
      <c r="E42" s="38" t="s">
        <v>69</v>
      </c>
      <c r="F42" s="38" t="s">
        <v>55</v>
      </c>
      <c r="G42" s="38" t="s">
        <v>9</v>
      </c>
      <c r="H42" s="61">
        <v>103</v>
      </c>
      <c r="I42" s="39" t="s">
        <v>403</v>
      </c>
      <c r="J42" s="39" t="s">
        <v>404</v>
      </c>
      <c r="K42" s="39" t="s">
        <v>359</v>
      </c>
      <c r="L42" s="39" t="s">
        <v>330</v>
      </c>
      <c r="M42" s="39" t="s">
        <v>331</v>
      </c>
      <c r="N42" s="39" t="s">
        <v>332</v>
      </c>
      <c r="O42" s="39" t="s">
        <v>405</v>
      </c>
      <c r="P42" s="32" t="s">
        <v>27</v>
      </c>
      <c r="Q42" s="58">
        <f>+IF(P42=[5]Lista_Desplegable!B$3,[5]Lista_Desplegable!C$3,0)</f>
        <v>10</v>
      </c>
      <c r="R42" s="292" t="s">
        <v>536</v>
      </c>
      <c r="S42" s="58">
        <f>+IF(R42=[5]Lista_Desplegable!B$5,[5]Lista_Desplegable!C$5,0)</f>
        <v>15</v>
      </c>
      <c r="T42" s="292" t="s">
        <v>538</v>
      </c>
      <c r="U42" s="57">
        <f>+IF(T42=[5]Lista_Desplegable!B$7,[5]Lista_Desplegable!C$7,0)</f>
        <v>10</v>
      </c>
      <c r="V42" s="292" t="s">
        <v>540</v>
      </c>
      <c r="W42" s="57">
        <f>+IF(V42=[5]Lista_Desplegable!B$9,[5]Lista_Desplegable!C$9,0)</f>
        <v>15</v>
      </c>
      <c r="X42" s="292" t="s">
        <v>542</v>
      </c>
      <c r="Y42" s="57">
        <f>+IF(X42=[5]Lista_Desplegable!B$11,[5]Lista_Desplegable!C$11,IF([5]Controles!X42=[5]Lista_Desplegable!B$12,[5]Lista_Desplegable!C$12,0))</f>
        <v>15</v>
      </c>
      <c r="Z42" s="292" t="s">
        <v>545</v>
      </c>
      <c r="AA42" s="57">
        <f>+IF(Z42=[5]Lista_Desplegable!B$14,[5]Lista_Desplegable!C$14,0)</f>
        <v>15</v>
      </c>
      <c r="AB42" s="292" t="s">
        <v>547</v>
      </c>
      <c r="AC42" s="57">
        <f>+IF(AB42=[5]Lista_Desplegable!B$16,[5]Lista_Desplegable!C$16,IF([5]Controles!AB42=[5]Lista_Desplegable!B$17,[5]Lista_Desplegable!C$17,0))</f>
        <v>15</v>
      </c>
      <c r="AD42" s="292" t="s">
        <v>27</v>
      </c>
      <c r="AE42" s="57">
        <f>+IF(AD42=[5]Lista_Desplegable!B$19,[5]Lista_Desplegable!C$19,0)</f>
        <v>5</v>
      </c>
      <c r="AF42" s="293">
        <f t="shared" si="0"/>
        <v>100</v>
      </c>
      <c r="AG42" s="32" t="str">
        <f t="shared" si="1"/>
        <v>FUERTE</v>
      </c>
      <c r="AH42" s="32" t="s">
        <v>815</v>
      </c>
      <c r="AI42" s="32" t="s">
        <v>530</v>
      </c>
      <c r="AJ42" s="58" t="str">
        <f>+IF(AI42=[5]Lista_Desplegable!F$2,[5]Lista_Desplegable!G$2,IF([5]Controles!AI42=[5]Lista_Desplegable!F$3,[5]Lista_Desplegable!G$3,"DÉBIL"))</f>
        <v>FUERTE</v>
      </c>
      <c r="AK42" s="292" t="s">
        <v>42</v>
      </c>
      <c r="AL42" s="32" t="str">
        <f t="shared" si="2"/>
        <v>FUERTE</v>
      </c>
      <c r="AM42" s="32" t="s">
        <v>816</v>
      </c>
      <c r="AN42" s="32" t="str">
        <f t="shared" si="3"/>
        <v>FUERTE</v>
      </c>
      <c r="AO42" s="58">
        <f t="shared" si="15"/>
        <v>10</v>
      </c>
      <c r="AP42" s="32" t="str">
        <f t="shared" si="4"/>
        <v>FUERTE</v>
      </c>
      <c r="AQ42" s="58">
        <f t="shared" si="16"/>
        <v>10</v>
      </c>
      <c r="AR42" s="58">
        <f t="shared" si="5"/>
        <v>100</v>
      </c>
      <c r="AS42" s="32" t="str">
        <f t="shared" si="6"/>
        <v>FUERTE</v>
      </c>
      <c r="AT42" s="58">
        <f t="shared" si="17"/>
        <v>100</v>
      </c>
      <c r="AU42" s="58">
        <f>AVERAGE(AT42:AT44)</f>
        <v>100</v>
      </c>
      <c r="AV42" s="294" t="str">
        <f>IF(AU42=100,"FUERTE",IF(AU42&gt;=50,"MODERADO","DEBIL"))</f>
        <v>FUERTE</v>
      </c>
      <c r="AW42" s="295">
        <v>52</v>
      </c>
    </row>
    <row r="43" spans="1:51" ht="57" customHeight="1" x14ac:dyDescent="0.2">
      <c r="A43" s="133"/>
      <c r="B43" s="133"/>
      <c r="C43" s="37">
        <v>43498</v>
      </c>
      <c r="D43" s="38" t="s">
        <v>125</v>
      </c>
      <c r="E43" s="38" t="s">
        <v>69</v>
      </c>
      <c r="F43" s="38" t="s">
        <v>55</v>
      </c>
      <c r="G43" s="38" t="s">
        <v>9</v>
      </c>
      <c r="H43" s="61">
        <v>104</v>
      </c>
      <c r="I43" s="39" t="s">
        <v>406</v>
      </c>
      <c r="J43" s="39" t="s">
        <v>407</v>
      </c>
      <c r="K43" s="39" t="s">
        <v>359</v>
      </c>
      <c r="L43" s="39" t="s">
        <v>330</v>
      </c>
      <c r="M43" s="39" t="s">
        <v>331</v>
      </c>
      <c r="N43" s="39" t="s">
        <v>332</v>
      </c>
      <c r="O43" s="39" t="s">
        <v>405</v>
      </c>
      <c r="P43" s="32" t="s">
        <v>27</v>
      </c>
      <c r="Q43" s="58">
        <f>+IF(P43=[5]Lista_Desplegable!B$3,[5]Lista_Desplegable!C$3,0)</f>
        <v>10</v>
      </c>
      <c r="R43" s="292" t="s">
        <v>536</v>
      </c>
      <c r="S43" s="58">
        <f>+IF(R43=[5]Lista_Desplegable!B$5,[5]Lista_Desplegable!C$5,0)</f>
        <v>15</v>
      </c>
      <c r="T43" s="292" t="s">
        <v>538</v>
      </c>
      <c r="U43" s="57">
        <f>+IF(T43=[5]Lista_Desplegable!B$7,[5]Lista_Desplegable!C$7,0)</f>
        <v>10</v>
      </c>
      <c r="V43" s="292" t="s">
        <v>540</v>
      </c>
      <c r="W43" s="57">
        <f>+IF(V43=[5]Lista_Desplegable!B$9,[5]Lista_Desplegable!C$9,0)</f>
        <v>15</v>
      </c>
      <c r="X43" s="292" t="s">
        <v>542</v>
      </c>
      <c r="Y43" s="57">
        <f>+IF(X43=[5]Lista_Desplegable!B$11,[5]Lista_Desplegable!C$11,IF([5]Controles!X43=[5]Lista_Desplegable!B$12,[5]Lista_Desplegable!C$12,0))</f>
        <v>15</v>
      </c>
      <c r="Z43" s="292" t="s">
        <v>545</v>
      </c>
      <c r="AA43" s="57">
        <f>+IF(Z43=[5]Lista_Desplegable!B$14,[5]Lista_Desplegable!C$14,0)</f>
        <v>15</v>
      </c>
      <c r="AB43" s="292" t="s">
        <v>547</v>
      </c>
      <c r="AC43" s="57">
        <f>+IF(AB43=[5]Lista_Desplegable!B$16,[5]Lista_Desplegable!C$16,IF([5]Controles!AB43=[5]Lista_Desplegable!B$17,[5]Lista_Desplegable!C$17,0))</f>
        <v>15</v>
      </c>
      <c r="AD43" s="292" t="s">
        <v>27</v>
      </c>
      <c r="AE43" s="57">
        <f>+IF(AD43=[5]Lista_Desplegable!B$19,[5]Lista_Desplegable!C$19,0)</f>
        <v>5</v>
      </c>
      <c r="AF43" s="293">
        <f t="shared" si="0"/>
        <v>100</v>
      </c>
      <c r="AG43" s="32" t="str">
        <f t="shared" si="1"/>
        <v>FUERTE</v>
      </c>
      <c r="AH43" s="32" t="s">
        <v>817</v>
      </c>
      <c r="AI43" s="32" t="s">
        <v>530</v>
      </c>
      <c r="AJ43" s="58" t="str">
        <f>+IF(AI43=[5]Lista_Desplegable!F$2,[5]Lista_Desplegable!G$2,IF([5]Controles!AI43=[5]Lista_Desplegable!F$3,[5]Lista_Desplegable!G$3,"DÉBIL"))</f>
        <v>FUERTE</v>
      </c>
      <c r="AK43" s="292" t="s">
        <v>42</v>
      </c>
      <c r="AL43" s="32" t="str">
        <f t="shared" si="2"/>
        <v>FUERTE</v>
      </c>
      <c r="AM43" s="32" t="s">
        <v>818</v>
      </c>
      <c r="AN43" s="32" t="str">
        <f t="shared" si="3"/>
        <v>FUERTE</v>
      </c>
      <c r="AO43" s="58">
        <f t="shared" si="15"/>
        <v>10</v>
      </c>
      <c r="AP43" s="32" t="str">
        <f t="shared" si="4"/>
        <v>FUERTE</v>
      </c>
      <c r="AQ43" s="58">
        <f t="shared" si="16"/>
        <v>10</v>
      </c>
      <c r="AR43" s="58">
        <f t="shared" si="5"/>
        <v>100</v>
      </c>
      <c r="AS43" s="32" t="str">
        <f t="shared" si="6"/>
        <v>FUERTE</v>
      </c>
      <c r="AT43" s="58">
        <f t="shared" si="17"/>
        <v>100</v>
      </c>
      <c r="AU43" s="58"/>
      <c r="AV43" s="294"/>
      <c r="AW43" s="295"/>
    </row>
    <row r="44" spans="1:51" ht="63" customHeight="1" x14ac:dyDescent="0.2">
      <c r="A44" s="133"/>
      <c r="B44" s="133"/>
      <c r="C44" s="37">
        <v>43499</v>
      </c>
      <c r="D44" s="38" t="s">
        <v>125</v>
      </c>
      <c r="E44" s="38" t="s">
        <v>69</v>
      </c>
      <c r="F44" s="38" t="s">
        <v>55</v>
      </c>
      <c r="G44" s="38" t="s">
        <v>9</v>
      </c>
      <c r="H44" s="61">
        <v>105</v>
      </c>
      <c r="I44" s="39" t="s">
        <v>408</v>
      </c>
      <c r="J44" s="39" t="s">
        <v>409</v>
      </c>
      <c r="K44" s="39" t="s">
        <v>359</v>
      </c>
      <c r="L44" s="39" t="s">
        <v>330</v>
      </c>
      <c r="M44" s="39" t="s">
        <v>331</v>
      </c>
      <c r="N44" s="39" t="s">
        <v>332</v>
      </c>
      <c r="O44" s="39" t="s">
        <v>405</v>
      </c>
      <c r="P44" s="32" t="s">
        <v>27</v>
      </c>
      <c r="Q44" s="58">
        <f>+IF(P44=[5]Lista_Desplegable!B$3,[5]Lista_Desplegable!C$3,0)</f>
        <v>10</v>
      </c>
      <c r="R44" s="292" t="s">
        <v>536</v>
      </c>
      <c r="S44" s="58">
        <f>+IF(R44=[5]Lista_Desplegable!B$5,[5]Lista_Desplegable!C$5,0)</f>
        <v>15</v>
      </c>
      <c r="T44" s="292" t="s">
        <v>538</v>
      </c>
      <c r="U44" s="57">
        <f>+IF(T44=[5]Lista_Desplegable!B$7,[5]Lista_Desplegable!C$7,0)</f>
        <v>10</v>
      </c>
      <c r="V44" s="292" t="s">
        <v>540</v>
      </c>
      <c r="W44" s="57">
        <f>+IF(V44=[5]Lista_Desplegable!B$9,[5]Lista_Desplegable!C$9,0)</f>
        <v>15</v>
      </c>
      <c r="X44" s="292" t="s">
        <v>542</v>
      </c>
      <c r="Y44" s="57">
        <f>+IF(X44=[5]Lista_Desplegable!B$11,[5]Lista_Desplegable!C$11,IF([5]Controles!X44=[5]Lista_Desplegable!B$12,[5]Lista_Desplegable!C$12,0))</f>
        <v>15</v>
      </c>
      <c r="Z44" s="292" t="s">
        <v>545</v>
      </c>
      <c r="AA44" s="57">
        <f>+IF(Z44=[5]Lista_Desplegable!B$14,[5]Lista_Desplegable!C$14,0)</f>
        <v>15</v>
      </c>
      <c r="AB44" s="292" t="s">
        <v>547</v>
      </c>
      <c r="AC44" s="57">
        <f>+IF(AB44=[5]Lista_Desplegable!B$16,[5]Lista_Desplegable!C$16,IF([5]Controles!AB44=[5]Lista_Desplegable!B$17,[5]Lista_Desplegable!C$17,0))</f>
        <v>15</v>
      </c>
      <c r="AD44" s="292" t="s">
        <v>27</v>
      </c>
      <c r="AE44" s="57">
        <f>+IF(AD44=[5]Lista_Desplegable!B$19,[5]Lista_Desplegable!C$19,0)</f>
        <v>5</v>
      </c>
      <c r="AF44" s="293">
        <f t="shared" si="0"/>
        <v>100</v>
      </c>
      <c r="AG44" s="32" t="str">
        <f t="shared" si="1"/>
        <v>FUERTE</v>
      </c>
      <c r="AH44" s="32" t="s">
        <v>819</v>
      </c>
      <c r="AI44" s="32" t="s">
        <v>530</v>
      </c>
      <c r="AJ44" s="58" t="str">
        <f>+IF(AI44=[5]Lista_Desplegable!F$2,[5]Lista_Desplegable!G$2,IF([5]Controles!AI44=[5]Lista_Desplegable!F$3,[5]Lista_Desplegable!G$3,"DÉBIL"))</f>
        <v>FUERTE</v>
      </c>
      <c r="AK44" s="292" t="s">
        <v>42</v>
      </c>
      <c r="AL44" s="32" t="str">
        <f t="shared" si="2"/>
        <v>FUERTE</v>
      </c>
      <c r="AM44" s="32" t="s">
        <v>820</v>
      </c>
      <c r="AN44" s="32" t="str">
        <f t="shared" si="3"/>
        <v>FUERTE</v>
      </c>
      <c r="AO44" s="58">
        <f t="shared" si="15"/>
        <v>10</v>
      </c>
      <c r="AP44" s="32" t="str">
        <f t="shared" si="4"/>
        <v>FUERTE</v>
      </c>
      <c r="AQ44" s="58">
        <f t="shared" si="16"/>
        <v>10</v>
      </c>
      <c r="AR44" s="58">
        <f t="shared" si="5"/>
        <v>100</v>
      </c>
      <c r="AS44" s="32" t="str">
        <f t="shared" si="6"/>
        <v>FUERTE</v>
      </c>
      <c r="AT44" s="58">
        <f t="shared" si="17"/>
        <v>100</v>
      </c>
      <c r="AU44" s="58"/>
      <c r="AV44" s="294"/>
      <c r="AW44" s="295"/>
    </row>
    <row r="45" spans="1:51" ht="54.75" customHeight="1" x14ac:dyDescent="0.2">
      <c r="A45" s="81">
        <v>21</v>
      </c>
      <c r="B45" s="81">
        <v>55</v>
      </c>
      <c r="C45" s="37">
        <v>42726</v>
      </c>
      <c r="D45" s="40" t="s">
        <v>129</v>
      </c>
      <c r="E45" s="40" t="s">
        <v>49</v>
      </c>
      <c r="F45" s="40" t="s">
        <v>127</v>
      </c>
      <c r="G45" s="40" t="s">
        <v>11</v>
      </c>
      <c r="H45" s="61">
        <v>112</v>
      </c>
      <c r="I45" s="39" t="s">
        <v>410</v>
      </c>
      <c r="J45" s="39" t="s">
        <v>410</v>
      </c>
      <c r="K45" s="39" t="s">
        <v>411</v>
      </c>
      <c r="L45" s="39" t="s">
        <v>330</v>
      </c>
      <c r="M45" s="39" t="s">
        <v>331</v>
      </c>
      <c r="N45" s="39"/>
      <c r="O45" s="39" t="s">
        <v>412</v>
      </c>
      <c r="P45" s="32" t="s">
        <v>27</v>
      </c>
      <c r="Q45" s="58">
        <v>10</v>
      </c>
      <c r="R45" s="292" t="s">
        <v>536</v>
      </c>
      <c r="S45" s="58">
        <v>15</v>
      </c>
      <c r="T45" s="292" t="s">
        <v>538</v>
      </c>
      <c r="U45" s="57">
        <v>10</v>
      </c>
      <c r="V45" s="292" t="s">
        <v>540</v>
      </c>
      <c r="W45" s="57">
        <v>15</v>
      </c>
      <c r="X45" s="292" t="s">
        <v>542</v>
      </c>
      <c r="Y45" s="57">
        <v>15</v>
      </c>
      <c r="Z45" s="292" t="s">
        <v>545</v>
      </c>
      <c r="AA45" s="57">
        <v>15</v>
      </c>
      <c r="AB45" s="292" t="s">
        <v>547</v>
      </c>
      <c r="AC45" s="57">
        <v>10</v>
      </c>
      <c r="AD45" s="292" t="s">
        <v>27</v>
      </c>
      <c r="AE45" s="57">
        <v>5</v>
      </c>
      <c r="AF45" s="293">
        <f t="shared" si="0"/>
        <v>95</v>
      </c>
      <c r="AG45" s="32" t="str">
        <f t="shared" si="1"/>
        <v>MODERADO</v>
      </c>
      <c r="AH45" s="32" t="s">
        <v>701</v>
      </c>
      <c r="AI45" s="32" t="s">
        <v>530</v>
      </c>
      <c r="AJ45" s="58" t="s">
        <v>531</v>
      </c>
      <c r="AK45" s="292" t="s">
        <v>42</v>
      </c>
      <c r="AL45" s="32" t="str">
        <f t="shared" si="2"/>
        <v>FUERTE</v>
      </c>
      <c r="AM45" s="32" t="s">
        <v>707</v>
      </c>
      <c r="AN45" s="32" t="str">
        <f t="shared" si="3"/>
        <v>MODERADO</v>
      </c>
      <c r="AO45" s="58">
        <v>10</v>
      </c>
      <c r="AP45" s="32" t="str">
        <f t="shared" si="4"/>
        <v>FUERTE</v>
      </c>
      <c r="AQ45" s="58">
        <v>10</v>
      </c>
      <c r="AR45" s="58">
        <f t="shared" si="5"/>
        <v>100</v>
      </c>
      <c r="AS45" s="32" t="str">
        <f t="shared" si="6"/>
        <v>FUERTE</v>
      </c>
      <c r="AT45" s="58">
        <v>100</v>
      </c>
      <c r="AU45" s="58">
        <v>100</v>
      </c>
      <c r="AV45" s="307" t="str">
        <f t="shared" ref="AV45:AV48" si="19">IF(AU45=100,"FUERTE",IF(AU45&gt;=50,"MODERADO","DEBIL"))</f>
        <v>FUERTE</v>
      </c>
      <c r="AW45" s="308">
        <v>55</v>
      </c>
    </row>
    <row r="46" spans="1:51" ht="60.75" customHeight="1" x14ac:dyDescent="0.2">
      <c r="A46" s="81">
        <v>22</v>
      </c>
      <c r="B46" s="81">
        <v>56</v>
      </c>
      <c r="C46" s="37">
        <v>42726</v>
      </c>
      <c r="D46" s="40" t="s">
        <v>132</v>
      </c>
      <c r="E46" s="40" t="s">
        <v>83</v>
      </c>
      <c r="F46" s="40" t="s">
        <v>127</v>
      </c>
      <c r="G46" s="40" t="s">
        <v>11</v>
      </c>
      <c r="H46" s="61">
        <v>114</v>
      </c>
      <c r="I46" s="39" t="s">
        <v>413</v>
      </c>
      <c r="J46" s="39" t="s">
        <v>413</v>
      </c>
      <c r="K46" s="39" t="s">
        <v>376</v>
      </c>
      <c r="L46" s="39" t="s">
        <v>330</v>
      </c>
      <c r="M46" s="39" t="s">
        <v>331</v>
      </c>
      <c r="N46" s="39"/>
      <c r="O46" s="39" t="s">
        <v>412</v>
      </c>
      <c r="P46" s="32" t="s">
        <v>27</v>
      </c>
      <c r="Q46" s="58">
        <v>10</v>
      </c>
      <c r="R46" s="292" t="s">
        <v>536</v>
      </c>
      <c r="S46" s="58">
        <v>15</v>
      </c>
      <c r="T46" s="292" t="s">
        <v>538</v>
      </c>
      <c r="U46" s="57">
        <v>10</v>
      </c>
      <c r="V46" s="292" t="s">
        <v>540</v>
      </c>
      <c r="W46" s="57">
        <v>15</v>
      </c>
      <c r="X46" s="292" t="s">
        <v>542</v>
      </c>
      <c r="Y46" s="57">
        <v>15</v>
      </c>
      <c r="Z46" s="292" t="s">
        <v>545</v>
      </c>
      <c r="AA46" s="57">
        <v>15</v>
      </c>
      <c r="AB46" s="292" t="s">
        <v>548</v>
      </c>
      <c r="AC46" s="57">
        <v>10</v>
      </c>
      <c r="AD46" s="292" t="s">
        <v>27</v>
      </c>
      <c r="AE46" s="57">
        <v>5</v>
      </c>
      <c r="AF46" s="293">
        <f t="shared" si="0"/>
        <v>95</v>
      </c>
      <c r="AG46" s="32" t="str">
        <f t="shared" si="1"/>
        <v>MODERADO</v>
      </c>
      <c r="AH46" s="32" t="s">
        <v>702</v>
      </c>
      <c r="AI46" s="32" t="s">
        <v>534</v>
      </c>
      <c r="AJ46" s="58" t="s">
        <v>569</v>
      </c>
      <c r="AK46" s="292" t="s">
        <v>42</v>
      </c>
      <c r="AL46" s="32" t="str">
        <f t="shared" si="2"/>
        <v>DÉBIL</v>
      </c>
      <c r="AM46" s="32" t="s">
        <v>708</v>
      </c>
      <c r="AN46" s="32" t="str">
        <f t="shared" si="3"/>
        <v>MODERADO</v>
      </c>
      <c r="AO46" s="58">
        <v>5</v>
      </c>
      <c r="AP46" s="32" t="str">
        <f t="shared" si="4"/>
        <v>DÉBIL</v>
      </c>
      <c r="AQ46" s="58">
        <v>1</v>
      </c>
      <c r="AR46" s="58">
        <f t="shared" si="5"/>
        <v>5</v>
      </c>
      <c r="AS46" s="32" t="str">
        <f t="shared" si="6"/>
        <v>DEBIL</v>
      </c>
      <c r="AT46" s="58">
        <v>0</v>
      </c>
      <c r="AU46" s="58">
        <v>0</v>
      </c>
      <c r="AV46" s="307" t="str">
        <f t="shared" si="19"/>
        <v>DEBIL</v>
      </c>
      <c r="AW46" s="308">
        <v>56</v>
      </c>
    </row>
    <row r="47" spans="1:51" ht="61.5" customHeight="1" x14ac:dyDescent="0.2">
      <c r="A47" s="81">
        <v>23</v>
      </c>
      <c r="B47" s="81">
        <v>57</v>
      </c>
      <c r="C47" s="37">
        <v>42726</v>
      </c>
      <c r="D47" s="40" t="s">
        <v>135</v>
      </c>
      <c r="E47" s="40" t="s">
        <v>83</v>
      </c>
      <c r="F47" s="40" t="s">
        <v>127</v>
      </c>
      <c r="G47" s="40" t="s">
        <v>11</v>
      </c>
      <c r="H47" s="61">
        <v>249</v>
      </c>
      <c r="I47" s="39" t="s">
        <v>414</v>
      </c>
      <c r="J47" s="39" t="s">
        <v>414</v>
      </c>
      <c r="K47" s="39" t="s">
        <v>376</v>
      </c>
      <c r="L47" s="39" t="s">
        <v>330</v>
      </c>
      <c r="M47" s="39" t="s">
        <v>331</v>
      </c>
      <c r="N47" s="39"/>
      <c r="O47" s="39" t="s">
        <v>412</v>
      </c>
      <c r="P47" s="32" t="s">
        <v>27</v>
      </c>
      <c r="Q47" s="58">
        <v>10</v>
      </c>
      <c r="R47" s="292" t="s">
        <v>536</v>
      </c>
      <c r="S47" s="58">
        <v>15</v>
      </c>
      <c r="T47" s="292" t="s">
        <v>538</v>
      </c>
      <c r="U47" s="57">
        <v>10</v>
      </c>
      <c r="V47" s="292" t="s">
        <v>540</v>
      </c>
      <c r="W47" s="57">
        <v>15</v>
      </c>
      <c r="X47" s="292" t="s">
        <v>542</v>
      </c>
      <c r="Y47" s="57">
        <v>15</v>
      </c>
      <c r="Z47" s="292" t="s">
        <v>545</v>
      </c>
      <c r="AA47" s="57">
        <v>15</v>
      </c>
      <c r="AB47" s="292" t="s">
        <v>547</v>
      </c>
      <c r="AC47" s="57">
        <v>10</v>
      </c>
      <c r="AD47" s="292" t="s">
        <v>27</v>
      </c>
      <c r="AE47" s="57">
        <v>5</v>
      </c>
      <c r="AF47" s="293">
        <f t="shared" si="0"/>
        <v>95</v>
      </c>
      <c r="AG47" s="32" t="str">
        <f t="shared" si="1"/>
        <v>MODERADO</v>
      </c>
      <c r="AH47" s="32" t="s">
        <v>703</v>
      </c>
      <c r="AI47" s="32" t="s">
        <v>530</v>
      </c>
      <c r="AJ47" s="58" t="s">
        <v>531</v>
      </c>
      <c r="AK47" s="292" t="s">
        <v>42</v>
      </c>
      <c r="AL47" s="32" t="str">
        <f t="shared" si="2"/>
        <v>FUERTE</v>
      </c>
      <c r="AM47" s="32"/>
      <c r="AN47" s="32" t="str">
        <f t="shared" si="3"/>
        <v>MODERADO</v>
      </c>
      <c r="AO47" s="58">
        <v>10</v>
      </c>
      <c r="AP47" s="32" t="str">
        <f t="shared" si="4"/>
        <v>FUERTE</v>
      </c>
      <c r="AQ47" s="58">
        <v>10</v>
      </c>
      <c r="AR47" s="58">
        <f t="shared" si="5"/>
        <v>100</v>
      </c>
      <c r="AS47" s="32" t="str">
        <f t="shared" si="6"/>
        <v>FUERTE</v>
      </c>
      <c r="AT47" s="58">
        <v>100</v>
      </c>
      <c r="AU47" s="58">
        <v>100</v>
      </c>
      <c r="AV47" s="307" t="str">
        <f t="shared" si="19"/>
        <v>FUERTE</v>
      </c>
      <c r="AW47" s="308">
        <v>57</v>
      </c>
    </row>
    <row r="48" spans="1:51" ht="66" customHeight="1" x14ac:dyDescent="0.2">
      <c r="A48" s="81">
        <v>24</v>
      </c>
      <c r="B48" s="81">
        <v>60</v>
      </c>
      <c r="C48" s="37">
        <v>42726</v>
      </c>
      <c r="D48" s="40" t="s">
        <v>138</v>
      </c>
      <c r="E48" s="40" t="s">
        <v>69</v>
      </c>
      <c r="F48" s="40" t="s">
        <v>127</v>
      </c>
      <c r="G48" s="40" t="s">
        <v>11</v>
      </c>
      <c r="H48" s="61">
        <v>119</v>
      </c>
      <c r="I48" s="39" t="s">
        <v>415</v>
      </c>
      <c r="J48" s="39" t="s">
        <v>415</v>
      </c>
      <c r="K48" s="39" t="s">
        <v>400</v>
      </c>
      <c r="L48" s="39" t="s">
        <v>330</v>
      </c>
      <c r="M48" s="39" t="s">
        <v>331</v>
      </c>
      <c r="N48" s="39"/>
      <c r="O48" s="39" t="s">
        <v>416</v>
      </c>
      <c r="P48" s="32" t="s">
        <v>27</v>
      </c>
      <c r="Q48" s="58">
        <v>10</v>
      </c>
      <c r="R48" s="292" t="s">
        <v>536</v>
      </c>
      <c r="S48" s="58">
        <v>15</v>
      </c>
      <c r="T48" s="292" t="s">
        <v>538</v>
      </c>
      <c r="U48" s="57">
        <v>10</v>
      </c>
      <c r="V48" s="292" t="s">
        <v>540</v>
      </c>
      <c r="W48" s="57">
        <v>15</v>
      </c>
      <c r="X48" s="292" t="s">
        <v>542</v>
      </c>
      <c r="Y48" s="57">
        <v>15</v>
      </c>
      <c r="Z48" s="292" t="s">
        <v>545</v>
      </c>
      <c r="AA48" s="57">
        <v>15</v>
      </c>
      <c r="AB48" s="292" t="s">
        <v>548</v>
      </c>
      <c r="AC48" s="57">
        <v>10</v>
      </c>
      <c r="AD48" s="292" t="s">
        <v>27</v>
      </c>
      <c r="AE48" s="57">
        <v>5</v>
      </c>
      <c r="AF48" s="293">
        <f t="shared" si="0"/>
        <v>95</v>
      </c>
      <c r="AG48" s="32" t="str">
        <f t="shared" si="1"/>
        <v>MODERADO</v>
      </c>
      <c r="AH48" s="32" t="s">
        <v>704</v>
      </c>
      <c r="AI48" s="32" t="s">
        <v>532</v>
      </c>
      <c r="AJ48" s="58" t="s">
        <v>533</v>
      </c>
      <c r="AK48" s="292" t="s">
        <v>42</v>
      </c>
      <c r="AL48" s="32" t="str">
        <f t="shared" si="2"/>
        <v>MODERADO</v>
      </c>
      <c r="AM48" s="32" t="s">
        <v>709</v>
      </c>
      <c r="AN48" s="32" t="str">
        <f t="shared" si="3"/>
        <v>MODERADO</v>
      </c>
      <c r="AO48" s="58">
        <v>5</v>
      </c>
      <c r="AP48" s="32" t="str">
        <f t="shared" si="4"/>
        <v>MODERADO</v>
      </c>
      <c r="AQ48" s="58">
        <v>5</v>
      </c>
      <c r="AR48" s="58">
        <f t="shared" si="5"/>
        <v>25</v>
      </c>
      <c r="AS48" s="32" t="str">
        <f t="shared" si="6"/>
        <v>MODERADO</v>
      </c>
      <c r="AT48" s="58">
        <v>50</v>
      </c>
      <c r="AU48" s="58">
        <v>50</v>
      </c>
      <c r="AV48" s="307" t="str">
        <f t="shared" si="19"/>
        <v>MODERADO</v>
      </c>
      <c r="AW48" s="308">
        <v>60</v>
      </c>
    </row>
    <row r="49" spans="1:51" ht="33" customHeight="1" x14ac:dyDescent="0.2">
      <c r="A49" s="133">
        <v>25</v>
      </c>
      <c r="B49" s="133">
        <v>61</v>
      </c>
      <c r="C49" s="37">
        <v>42726</v>
      </c>
      <c r="D49" s="38" t="s">
        <v>141</v>
      </c>
      <c r="E49" s="38" t="s">
        <v>49</v>
      </c>
      <c r="F49" s="38" t="s">
        <v>127</v>
      </c>
      <c r="G49" s="38" t="s">
        <v>11</v>
      </c>
      <c r="H49" s="61">
        <v>120</v>
      </c>
      <c r="I49" s="39" t="s">
        <v>417</v>
      </c>
      <c r="J49" s="39" t="s">
        <v>417</v>
      </c>
      <c r="K49" s="39" t="s">
        <v>376</v>
      </c>
      <c r="L49" s="39" t="s">
        <v>330</v>
      </c>
      <c r="M49" s="39" t="s">
        <v>331</v>
      </c>
      <c r="N49" s="39"/>
      <c r="O49" s="39" t="s">
        <v>412</v>
      </c>
      <c r="P49" s="32" t="s">
        <v>27</v>
      </c>
      <c r="Q49" s="58">
        <v>10</v>
      </c>
      <c r="R49" s="292" t="s">
        <v>536</v>
      </c>
      <c r="S49" s="58">
        <v>15</v>
      </c>
      <c r="T49" s="292" t="s">
        <v>538</v>
      </c>
      <c r="U49" s="57">
        <v>10</v>
      </c>
      <c r="V49" s="292" t="s">
        <v>540</v>
      </c>
      <c r="W49" s="57">
        <v>15</v>
      </c>
      <c r="X49" s="292" t="s">
        <v>542</v>
      </c>
      <c r="Y49" s="57">
        <v>15</v>
      </c>
      <c r="Z49" s="292" t="s">
        <v>545</v>
      </c>
      <c r="AA49" s="57">
        <v>15</v>
      </c>
      <c r="AB49" s="292" t="s">
        <v>547</v>
      </c>
      <c r="AC49" s="57">
        <v>10</v>
      </c>
      <c r="AD49" s="292" t="s">
        <v>27</v>
      </c>
      <c r="AE49" s="57">
        <v>5</v>
      </c>
      <c r="AF49" s="293">
        <f t="shared" si="0"/>
        <v>95</v>
      </c>
      <c r="AG49" s="32" t="str">
        <f t="shared" si="1"/>
        <v>MODERADO</v>
      </c>
      <c r="AH49" s="32" t="s">
        <v>703</v>
      </c>
      <c r="AI49" s="32" t="s">
        <v>530</v>
      </c>
      <c r="AJ49" s="58" t="s">
        <v>531</v>
      </c>
      <c r="AK49" s="292" t="s">
        <v>42</v>
      </c>
      <c r="AL49" s="32" t="str">
        <f t="shared" si="2"/>
        <v>FUERTE</v>
      </c>
      <c r="AM49" s="32" t="s">
        <v>710</v>
      </c>
      <c r="AN49" s="32" t="str">
        <f t="shared" si="3"/>
        <v>MODERADO</v>
      </c>
      <c r="AO49" s="58">
        <v>10</v>
      </c>
      <c r="AP49" s="32" t="str">
        <f t="shared" si="4"/>
        <v>FUERTE</v>
      </c>
      <c r="AQ49" s="58">
        <v>10</v>
      </c>
      <c r="AR49" s="58">
        <f t="shared" si="5"/>
        <v>100</v>
      </c>
      <c r="AS49" s="32" t="str">
        <f t="shared" si="6"/>
        <v>FUERTE</v>
      </c>
      <c r="AT49" s="58">
        <v>100</v>
      </c>
      <c r="AU49" s="58">
        <v>50</v>
      </c>
      <c r="AV49" s="294" t="str">
        <f>IF(AU49=100,"FUERTE",IF(AU49&gt;=50,"MODERADO","DEBIL"))</f>
        <v>MODERADO</v>
      </c>
      <c r="AW49" s="295">
        <v>61</v>
      </c>
    </row>
    <row r="50" spans="1:51" ht="54.75" customHeight="1" x14ac:dyDescent="0.2">
      <c r="A50" s="133"/>
      <c r="B50" s="133"/>
      <c r="C50" s="37">
        <v>42727</v>
      </c>
      <c r="D50" s="38" t="s">
        <v>141</v>
      </c>
      <c r="E50" s="38" t="s">
        <v>49</v>
      </c>
      <c r="F50" s="38" t="s">
        <v>127</v>
      </c>
      <c r="G50" s="38" t="s">
        <v>11</v>
      </c>
      <c r="H50" s="61">
        <v>121</v>
      </c>
      <c r="I50" s="39" t="s">
        <v>418</v>
      </c>
      <c r="J50" s="39" t="s">
        <v>418</v>
      </c>
      <c r="K50" s="39" t="s">
        <v>329</v>
      </c>
      <c r="L50" s="39" t="s">
        <v>330</v>
      </c>
      <c r="M50" s="39" t="s">
        <v>331</v>
      </c>
      <c r="N50" s="39"/>
      <c r="O50" s="39" t="s">
        <v>412</v>
      </c>
      <c r="P50" s="32" t="s">
        <v>27</v>
      </c>
      <c r="Q50" s="58">
        <v>10</v>
      </c>
      <c r="R50" s="292" t="s">
        <v>536</v>
      </c>
      <c r="S50" s="58">
        <v>15</v>
      </c>
      <c r="T50" s="292" t="s">
        <v>538</v>
      </c>
      <c r="U50" s="57">
        <v>10</v>
      </c>
      <c r="V50" s="292" t="s">
        <v>540</v>
      </c>
      <c r="W50" s="57">
        <v>15</v>
      </c>
      <c r="X50" s="292" t="s">
        <v>542</v>
      </c>
      <c r="Y50" s="57">
        <v>15</v>
      </c>
      <c r="Z50" s="292" t="s">
        <v>545</v>
      </c>
      <c r="AA50" s="57">
        <v>15</v>
      </c>
      <c r="AB50" s="292" t="s">
        <v>549</v>
      </c>
      <c r="AC50" s="57">
        <v>10</v>
      </c>
      <c r="AD50" s="292" t="s">
        <v>27</v>
      </c>
      <c r="AE50" s="57">
        <v>5</v>
      </c>
      <c r="AF50" s="293">
        <f t="shared" si="0"/>
        <v>95</v>
      </c>
      <c r="AG50" s="32" t="str">
        <f t="shared" si="1"/>
        <v>MODERADO</v>
      </c>
      <c r="AH50" s="32" t="s">
        <v>705</v>
      </c>
      <c r="AI50" s="32" t="s">
        <v>532</v>
      </c>
      <c r="AJ50" s="58" t="s">
        <v>533</v>
      </c>
      <c r="AK50" s="292" t="s">
        <v>42</v>
      </c>
      <c r="AL50" s="32" t="str">
        <f t="shared" si="2"/>
        <v>MODERADO</v>
      </c>
      <c r="AM50" s="32" t="s">
        <v>711</v>
      </c>
      <c r="AN50" s="32" t="str">
        <f t="shared" si="3"/>
        <v>MODERADO</v>
      </c>
      <c r="AO50" s="58">
        <v>1</v>
      </c>
      <c r="AP50" s="32" t="str">
        <f t="shared" si="4"/>
        <v>MODERADO</v>
      </c>
      <c r="AQ50" s="58">
        <v>5</v>
      </c>
      <c r="AR50" s="58">
        <f t="shared" si="5"/>
        <v>5</v>
      </c>
      <c r="AS50" s="32" t="str">
        <f t="shared" si="6"/>
        <v>DEBIL</v>
      </c>
      <c r="AT50" s="58">
        <v>0</v>
      </c>
      <c r="AU50" s="58"/>
      <c r="AV50" s="294"/>
      <c r="AW50" s="295"/>
    </row>
    <row r="51" spans="1:51" ht="61.5" customHeight="1" x14ac:dyDescent="0.2">
      <c r="A51" s="81">
        <v>26</v>
      </c>
      <c r="B51" s="81">
        <v>62</v>
      </c>
      <c r="C51" s="37">
        <v>42726</v>
      </c>
      <c r="D51" s="40" t="s">
        <v>144</v>
      </c>
      <c r="E51" s="40" t="s">
        <v>69</v>
      </c>
      <c r="F51" s="40" t="s">
        <v>127</v>
      </c>
      <c r="G51" s="40" t="s">
        <v>11</v>
      </c>
      <c r="H51" s="61">
        <v>122</v>
      </c>
      <c r="I51" s="39" t="s">
        <v>419</v>
      </c>
      <c r="J51" s="39" t="s">
        <v>419</v>
      </c>
      <c r="K51" s="39" t="s">
        <v>376</v>
      </c>
      <c r="L51" s="39" t="s">
        <v>330</v>
      </c>
      <c r="M51" s="39" t="s">
        <v>331</v>
      </c>
      <c r="N51" s="39"/>
      <c r="O51" s="39" t="s">
        <v>412</v>
      </c>
      <c r="P51" s="32" t="s">
        <v>27</v>
      </c>
      <c r="Q51" s="58">
        <v>10</v>
      </c>
      <c r="R51" s="292" t="s">
        <v>536</v>
      </c>
      <c r="S51" s="58">
        <v>15</v>
      </c>
      <c r="T51" s="292" t="s">
        <v>538</v>
      </c>
      <c r="U51" s="57">
        <v>10</v>
      </c>
      <c r="V51" s="292" t="s">
        <v>540</v>
      </c>
      <c r="W51" s="57">
        <v>15</v>
      </c>
      <c r="X51" s="292" t="s">
        <v>542</v>
      </c>
      <c r="Y51" s="57">
        <v>15</v>
      </c>
      <c r="Z51" s="292" t="s">
        <v>545</v>
      </c>
      <c r="AA51" s="57">
        <v>15</v>
      </c>
      <c r="AB51" s="292" t="s">
        <v>548</v>
      </c>
      <c r="AC51" s="57">
        <v>10</v>
      </c>
      <c r="AD51" s="292" t="s">
        <v>27</v>
      </c>
      <c r="AE51" s="57">
        <v>5</v>
      </c>
      <c r="AF51" s="293">
        <f t="shared" si="0"/>
        <v>95</v>
      </c>
      <c r="AG51" s="32" t="str">
        <f t="shared" si="1"/>
        <v>MODERADO</v>
      </c>
      <c r="AH51" s="32" t="s">
        <v>706</v>
      </c>
      <c r="AI51" s="32" t="s">
        <v>530</v>
      </c>
      <c r="AJ51" s="58" t="s">
        <v>531</v>
      </c>
      <c r="AK51" s="292" t="s">
        <v>42</v>
      </c>
      <c r="AL51" s="32" t="str">
        <f t="shared" si="2"/>
        <v>FUERTE</v>
      </c>
      <c r="AM51" s="32" t="s">
        <v>711</v>
      </c>
      <c r="AN51" s="32" t="str">
        <f t="shared" si="3"/>
        <v>MODERADO</v>
      </c>
      <c r="AO51" s="58">
        <v>5</v>
      </c>
      <c r="AP51" s="32" t="str">
        <f t="shared" si="4"/>
        <v>FUERTE</v>
      </c>
      <c r="AQ51" s="58">
        <v>10</v>
      </c>
      <c r="AR51" s="58">
        <f t="shared" si="5"/>
        <v>50</v>
      </c>
      <c r="AS51" s="32" t="str">
        <f t="shared" si="6"/>
        <v>MODERADO</v>
      </c>
      <c r="AT51" s="58">
        <v>50</v>
      </c>
      <c r="AU51" s="58">
        <v>50</v>
      </c>
      <c r="AV51" s="307" t="str">
        <f t="shared" ref="AV51" si="20">IF(AU51=100,"FUERTE",IF(AU51&gt;=50,"MODERADO","DEBIL"))</f>
        <v>MODERADO</v>
      </c>
      <c r="AW51" s="308">
        <v>62</v>
      </c>
    </row>
    <row r="52" spans="1:51" ht="62.25" customHeight="1" x14ac:dyDescent="0.2">
      <c r="A52" s="133">
        <v>27</v>
      </c>
      <c r="B52" s="133">
        <v>64</v>
      </c>
      <c r="C52" s="37">
        <v>44313</v>
      </c>
      <c r="D52" s="38" t="s">
        <v>149</v>
      </c>
      <c r="E52" s="38" t="s">
        <v>43</v>
      </c>
      <c r="F52" s="38" t="s">
        <v>146</v>
      </c>
      <c r="G52" s="38" t="s">
        <v>147</v>
      </c>
      <c r="H52" s="61">
        <v>293</v>
      </c>
      <c r="I52" s="39" t="s">
        <v>420</v>
      </c>
      <c r="J52" s="39" t="s">
        <v>420</v>
      </c>
      <c r="K52" s="39" t="s">
        <v>329</v>
      </c>
      <c r="L52" s="39" t="s">
        <v>330</v>
      </c>
      <c r="M52" s="39" t="s">
        <v>331</v>
      </c>
      <c r="N52" s="39"/>
      <c r="O52" s="39" t="s">
        <v>421</v>
      </c>
      <c r="P52" s="32" t="s">
        <v>27</v>
      </c>
      <c r="Q52" s="58">
        <f>+IF(P52=[5]Lista_Desplegable!B$3,[5]Lista_Desplegable!C$3,0)</f>
        <v>10</v>
      </c>
      <c r="R52" s="292" t="s">
        <v>536</v>
      </c>
      <c r="S52" s="58">
        <f>+IF(R52=[5]Lista_Desplegable!B$5,[5]Lista_Desplegable!C$5,0)</f>
        <v>15</v>
      </c>
      <c r="T52" s="292" t="s">
        <v>538</v>
      </c>
      <c r="U52" s="57">
        <f>+IF(T52=[5]Lista_Desplegable!B$7,[5]Lista_Desplegable!C$7,0)</f>
        <v>10</v>
      </c>
      <c r="V52" s="292" t="s">
        <v>540</v>
      </c>
      <c r="W52" s="57">
        <f>+IF(V52=[5]Lista_Desplegable!B$9,[5]Lista_Desplegable!C$9,0)</f>
        <v>15</v>
      </c>
      <c r="X52" s="292" t="s">
        <v>542</v>
      </c>
      <c r="Y52" s="57">
        <f>+IF(X52=[5]Lista_Desplegable!B$11,[5]Lista_Desplegable!C$11,IF([5]Controles!X52=[5]Lista_Desplegable!B$12,[5]Lista_Desplegable!C$12,0))</f>
        <v>15</v>
      </c>
      <c r="Z52" s="292" t="s">
        <v>546</v>
      </c>
      <c r="AA52" s="57">
        <f>+IF(Z52=[5]Lista_Desplegable!B$14,[5]Lista_Desplegable!C$14,0)</f>
        <v>0</v>
      </c>
      <c r="AB52" s="292" t="s">
        <v>548</v>
      </c>
      <c r="AC52" s="57">
        <f>+IF(AB52=[5]Lista_Desplegable!B$16,[5]Lista_Desplegable!C$16,IF([5]Controles!AB52=[5]Lista_Desplegable!B$17,[5]Lista_Desplegable!C$17,0))</f>
        <v>10</v>
      </c>
      <c r="AD52" s="292" t="s">
        <v>42</v>
      </c>
      <c r="AE52" s="57">
        <f>+IF(AD52=[5]Lista_Desplegable!B$19,[5]Lista_Desplegable!C$19,0)</f>
        <v>0</v>
      </c>
      <c r="AF52" s="293">
        <f t="shared" si="0"/>
        <v>75</v>
      </c>
      <c r="AG52" s="32" t="str">
        <f t="shared" si="1"/>
        <v>DEBIL</v>
      </c>
      <c r="AH52" s="32" t="s">
        <v>837</v>
      </c>
      <c r="AI52" s="32" t="s">
        <v>532</v>
      </c>
      <c r="AJ52" s="58" t="str">
        <f>+IF(AI52=[5]Lista_Desplegable!F$2,[5]Lista_Desplegable!G$2,IF([5]Controles!AI52=[5]Lista_Desplegable!F$3,[5]Lista_Desplegable!G$3,"DÉBIL"))</f>
        <v>MODERADO</v>
      </c>
      <c r="AK52" s="292" t="s">
        <v>42</v>
      </c>
      <c r="AL52" s="32" t="str">
        <f t="shared" si="2"/>
        <v>MODERADO</v>
      </c>
      <c r="AM52" s="32" t="s">
        <v>838</v>
      </c>
      <c r="AN52" s="32" t="str">
        <f t="shared" si="3"/>
        <v>DEBIL</v>
      </c>
      <c r="AO52" s="58">
        <f t="shared" ref="AO52:AO53" si="21">IF(AN52="FUERTE",10,IF(AN52="MODERADO",5,1))</f>
        <v>1</v>
      </c>
      <c r="AP52" s="32" t="str">
        <f t="shared" si="4"/>
        <v>MODERADO</v>
      </c>
      <c r="AQ52" s="58">
        <f t="shared" ref="AQ52:AQ53" si="22">IF(AP52="FUERTE",10,IF(AP52="MODERADO",5,1))</f>
        <v>5</v>
      </c>
      <c r="AR52" s="58">
        <f t="shared" si="5"/>
        <v>5</v>
      </c>
      <c r="AS52" s="32" t="str">
        <f t="shared" si="6"/>
        <v>DEBIL</v>
      </c>
      <c r="AT52" s="58">
        <f t="shared" ref="AT52:AT53" si="23">IF(AS52="FUERTE",100,IF(AS52="MODERADO",50,0))</f>
        <v>0</v>
      </c>
      <c r="AU52" s="58">
        <f t="shared" ref="AU52" si="24">AVERAGE(AT52:AT53)</f>
        <v>0</v>
      </c>
      <c r="AV52" s="294" t="str">
        <f>IF(AU52=100,"FUERTE",IF(AU52&gt;=50,"MODERADO","DEBIL"))</f>
        <v>DEBIL</v>
      </c>
      <c r="AW52" s="295">
        <v>64</v>
      </c>
    </row>
    <row r="53" spans="1:51" ht="48.75" customHeight="1" x14ac:dyDescent="0.2">
      <c r="A53" s="133"/>
      <c r="B53" s="133"/>
      <c r="C53" s="37">
        <v>44314</v>
      </c>
      <c r="D53" s="38" t="s">
        <v>149</v>
      </c>
      <c r="E53" s="38" t="s">
        <v>43</v>
      </c>
      <c r="F53" s="38" t="s">
        <v>146</v>
      </c>
      <c r="G53" s="38" t="s">
        <v>147</v>
      </c>
      <c r="H53" s="61">
        <v>312</v>
      </c>
      <c r="I53" s="39" t="s">
        <v>422</v>
      </c>
      <c r="J53" s="39" t="s">
        <v>422</v>
      </c>
      <c r="K53" s="39" t="s">
        <v>329</v>
      </c>
      <c r="L53" s="39" t="s">
        <v>330</v>
      </c>
      <c r="M53" s="39" t="s">
        <v>331</v>
      </c>
      <c r="N53" s="39"/>
      <c r="O53" s="39" t="s">
        <v>423</v>
      </c>
      <c r="P53" s="32" t="s">
        <v>42</v>
      </c>
      <c r="Q53" s="58">
        <f>+IF(P53=[5]Lista_Desplegable!B$3,[5]Lista_Desplegable!C$3,0)</f>
        <v>0</v>
      </c>
      <c r="R53" s="292"/>
      <c r="S53" s="58">
        <f>+IF(R53=[5]Lista_Desplegable!B$5,[5]Lista_Desplegable!C$5,0)</f>
        <v>0</v>
      </c>
      <c r="T53" s="292"/>
      <c r="U53" s="57">
        <f>+IF(T53=[5]Lista_Desplegable!B$7,[5]Lista_Desplegable!C$7,0)</f>
        <v>0</v>
      </c>
      <c r="V53" s="292"/>
      <c r="W53" s="57">
        <f>+IF(V53=[5]Lista_Desplegable!B$9,[5]Lista_Desplegable!C$9,0)</f>
        <v>0</v>
      </c>
      <c r="X53" s="292" t="s">
        <v>544</v>
      </c>
      <c r="Y53" s="57">
        <f>+IF(X53=[5]Lista_Desplegable!B$11,[5]Lista_Desplegable!C$11,IF([5]Controles!X53=[5]Lista_Desplegable!B$12,[5]Lista_Desplegable!C$12,0))</f>
        <v>0</v>
      </c>
      <c r="Z53" s="292"/>
      <c r="AA53" s="57">
        <f>+IF(Z53=[5]Lista_Desplegable!B$14,[5]Lista_Desplegable!C$14,0)</f>
        <v>0</v>
      </c>
      <c r="AB53" s="292"/>
      <c r="AC53" s="57">
        <f>+IF(AB53=[5]Lista_Desplegable!B$16,[5]Lista_Desplegable!C$16,IF([5]Controles!AB53=[5]Lista_Desplegable!B$17,[5]Lista_Desplegable!C$17,0))</f>
        <v>0</v>
      </c>
      <c r="AD53" s="292"/>
      <c r="AE53" s="57">
        <f>+IF(AD53=[5]Lista_Desplegable!B$19,[5]Lista_Desplegable!C$19,0)</f>
        <v>0</v>
      </c>
      <c r="AF53" s="293">
        <f t="shared" si="0"/>
        <v>0</v>
      </c>
      <c r="AG53" s="32" t="str">
        <f t="shared" si="1"/>
        <v>DEBIL</v>
      </c>
      <c r="AH53" s="32" t="s">
        <v>867</v>
      </c>
      <c r="AI53" s="32"/>
      <c r="AJ53" s="58" t="str">
        <f>+IF(AI53=[5]Lista_Desplegable!F$2,[5]Lista_Desplegable!G$2,IF([5]Controles!AI53=[5]Lista_Desplegable!F$3,[5]Lista_Desplegable!G$3,"DÉBIL"))</f>
        <v>DÉBIL</v>
      </c>
      <c r="AK53" s="292"/>
      <c r="AL53" s="32" t="str">
        <f>IF(AK53="NO",AJ53,IF(AND(AJ53="FUERTE",AK53="SI"),"MODERADO",IF(AND(AJ53="MODERADO",AJ53="SI"),"DEBIL","DÉBIL")))</f>
        <v>DÉBIL</v>
      </c>
      <c r="AM53" s="32" t="s">
        <v>839</v>
      </c>
      <c r="AN53" s="32" t="str">
        <f t="shared" si="3"/>
        <v>DEBIL</v>
      </c>
      <c r="AO53" s="58">
        <f t="shared" si="21"/>
        <v>1</v>
      </c>
      <c r="AP53" s="32" t="str">
        <f t="shared" si="4"/>
        <v>DÉBIL</v>
      </c>
      <c r="AQ53" s="58">
        <f t="shared" si="22"/>
        <v>1</v>
      </c>
      <c r="AR53" s="58">
        <f t="shared" si="5"/>
        <v>1</v>
      </c>
      <c r="AS53" s="32" t="str">
        <f t="shared" si="6"/>
        <v>DEBIL</v>
      </c>
      <c r="AT53" s="58">
        <f t="shared" si="23"/>
        <v>0</v>
      </c>
      <c r="AU53" s="58"/>
      <c r="AV53" s="294"/>
      <c r="AW53" s="295"/>
    </row>
    <row r="54" spans="1:51" ht="62.25" customHeight="1" x14ac:dyDescent="0.2">
      <c r="A54" s="133">
        <v>28</v>
      </c>
      <c r="B54" s="133">
        <v>65</v>
      </c>
      <c r="C54" s="37">
        <v>44314</v>
      </c>
      <c r="D54" s="38" t="s">
        <v>153</v>
      </c>
      <c r="E54" s="38" t="s">
        <v>49</v>
      </c>
      <c r="F54" s="38" t="s">
        <v>146</v>
      </c>
      <c r="G54" s="38" t="s">
        <v>151</v>
      </c>
      <c r="H54" s="61">
        <v>313</v>
      </c>
      <c r="I54" s="39" t="s">
        <v>424</v>
      </c>
      <c r="J54" s="39" t="s">
        <v>424</v>
      </c>
      <c r="K54" s="39" t="s">
        <v>329</v>
      </c>
      <c r="L54" s="39" t="s">
        <v>330</v>
      </c>
      <c r="M54" s="39" t="s">
        <v>331</v>
      </c>
      <c r="N54" s="39"/>
      <c r="O54" s="39" t="s">
        <v>425</v>
      </c>
      <c r="P54" s="32" t="s">
        <v>27</v>
      </c>
      <c r="Q54" s="58">
        <v>10</v>
      </c>
      <c r="R54" s="292" t="s">
        <v>536</v>
      </c>
      <c r="S54" s="58">
        <v>15</v>
      </c>
      <c r="T54" s="292" t="s">
        <v>538</v>
      </c>
      <c r="U54" s="57">
        <v>10</v>
      </c>
      <c r="V54" s="292" t="s">
        <v>540</v>
      </c>
      <c r="W54" s="57">
        <v>15</v>
      </c>
      <c r="X54" s="292" t="s">
        <v>542</v>
      </c>
      <c r="Y54" s="57">
        <v>15</v>
      </c>
      <c r="Z54" s="292" t="s">
        <v>545</v>
      </c>
      <c r="AA54" s="57">
        <v>15</v>
      </c>
      <c r="AB54" s="292" t="s">
        <v>547</v>
      </c>
      <c r="AC54" s="57">
        <v>10</v>
      </c>
      <c r="AD54" s="292" t="s">
        <v>27</v>
      </c>
      <c r="AE54" s="57">
        <v>5</v>
      </c>
      <c r="AF54" s="293">
        <f t="shared" si="0"/>
        <v>95</v>
      </c>
      <c r="AG54" s="32" t="str">
        <f t="shared" si="1"/>
        <v>MODERADO</v>
      </c>
      <c r="AH54" s="32" t="s">
        <v>755</v>
      </c>
      <c r="AI54" s="32" t="s">
        <v>530</v>
      </c>
      <c r="AJ54" s="58" t="s">
        <v>531</v>
      </c>
      <c r="AK54" s="292" t="s">
        <v>42</v>
      </c>
      <c r="AL54" s="32" t="str">
        <f t="shared" si="2"/>
        <v>FUERTE</v>
      </c>
      <c r="AM54" s="306" t="s">
        <v>756</v>
      </c>
      <c r="AN54" s="32" t="str">
        <f t="shared" si="3"/>
        <v>MODERADO</v>
      </c>
      <c r="AO54" s="58">
        <v>10</v>
      </c>
      <c r="AP54" s="32" t="str">
        <f t="shared" si="4"/>
        <v>FUERTE</v>
      </c>
      <c r="AQ54" s="58">
        <v>10</v>
      </c>
      <c r="AR54" s="58">
        <f t="shared" si="5"/>
        <v>100</v>
      </c>
      <c r="AS54" s="32" t="str">
        <f t="shared" si="6"/>
        <v>FUERTE</v>
      </c>
      <c r="AT54" s="58">
        <v>100</v>
      </c>
      <c r="AU54" s="58">
        <v>50</v>
      </c>
      <c r="AV54" s="294" t="str">
        <f>IF(AU54=100,"FUERTE",IF(AU54&gt;=50,"MODERADO","DEBIL"))</f>
        <v>MODERADO</v>
      </c>
      <c r="AW54" s="295">
        <v>65</v>
      </c>
      <c r="AX54" s="299"/>
      <c r="AY54" s="299"/>
    </row>
    <row r="55" spans="1:51" ht="63" customHeight="1" x14ac:dyDescent="0.2">
      <c r="A55" s="133"/>
      <c r="B55" s="133"/>
      <c r="C55" s="37">
        <v>44315</v>
      </c>
      <c r="D55" s="38" t="s">
        <v>153</v>
      </c>
      <c r="E55" s="38" t="s">
        <v>49</v>
      </c>
      <c r="F55" s="38" t="s">
        <v>146</v>
      </c>
      <c r="G55" s="38" t="s">
        <v>151</v>
      </c>
      <c r="H55" s="61">
        <v>314</v>
      </c>
      <c r="I55" s="39" t="s">
        <v>426</v>
      </c>
      <c r="J55" s="39" t="s">
        <v>426</v>
      </c>
      <c r="K55" s="39" t="s">
        <v>329</v>
      </c>
      <c r="L55" s="39" t="s">
        <v>330</v>
      </c>
      <c r="M55" s="39" t="s">
        <v>331</v>
      </c>
      <c r="N55" s="39"/>
      <c r="O55" s="39" t="s">
        <v>425</v>
      </c>
      <c r="P55" s="32" t="s">
        <v>27</v>
      </c>
      <c r="Q55" s="58">
        <v>10</v>
      </c>
      <c r="R55" s="292" t="s">
        <v>536</v>
      </c>
      <c r="S55" s="58">
        <v>15</v>
      </c>
      <c r="T55" s="292" t="s">
        <v>538</v>
      </c>
      <c r="U55" s="57">
        <v>10</v>
      </c>
      <c r="V55" s="292" t="s">
        <v>540</v>
      </c>
      <c r="W55" s="57">
        <v>15</v>
      </c>
      <c r="X55" s="292" t="s">
        <v>542</v>
      </c>
      <c r="Y55" s="57">
        <v>15</v>
      </c>
      <c r="Z55" s="292" t="s">
        <v>546</v>
      </c>
      <c r="AA55" s="57">
        <v>15</v>
      </c>
      <c r="AB55" s="292" t="s">
        <v>548</v>
      </c>
      <c r="AC55" s="57">
        <v>10</v>
      </c>
      <c r="AD55" s="292" t="s">
        <v>27</v>
      </c>
      <c r="AE55" s="57">
        <v>5</v>
      </c>
      <c r="AF55" s="293">
        <f t="shared" si="0"/>
        <v>95</v>
      </c>
      <c r="AG55" s="32" t="str">
        <f t="shared" si="1"/>
        <v>MODERADO</v>
      </c>
      <c r="AH55" s="32" t="s">
        <v>757</v>
      </c>
      <c r="AI55" s="32" t="s">
        <v>532</v>
      </c>
      <c r="AJ55" s="58" t="s">
        <v>533</v>
      </c>
      <c r="AK55" s="292" t="s">
        <v>42</v>
      </c>
      <c r="AL55" s="32" t="str">
        <f t="shared" si="2"/>
        <v>MODERADO</v>
      </c>
      <c r="AM55" s="32" t="s">
        <v>758</v>
      </c>
      <c r="AN55" s="32" t="str">
        <f t="shared" si="3"/>
        <v>MODERADO</v>
      </c>
      <c r="AO55" s="58">
        <v>1</v>
      </c>
      <c r="AP55" s="32" t="str">
        <f t="shared" si="4"/>
        <v>MODERADO</v>
      </c>
      <c r="AQ55" s="58">
        <v>5</v>
      </c>
      <c r="AR55" s="58">
        <f t="shared" si="5"/>
        <v>5</v>
      </c>
      <c r="AS55" s="32" t="str">
        <f t="shared" si="6"/>
        <v>DEBIL</v>
      </c>
      <c r="AT55" s="58">
        <v>0</v>
      </c>
      <c r="AU55" s="58"/>
      <c r="AV55" s="294"/>
      <c r="AW55" s="295"/>
      <c r="AX55" s="299"/>
      <c r="AY55" s="299"/>
    </row>
    <row r="56" spans="1:51" ht="83.25" customHeight="1" x14ac:dyDescent="0.2">
      <c r="A56" s="81">
        <v>29</v>
      </c>
      <c r="B56" s="81">
        <v>74</v>
      </c>
      <c r="C56" s="37">
        <v>42734</v>
      </c>
      <c r="D56" s="40" t="s">
        <v>158</v>
      </c>
      <c r="E56" s="40" t="s">
        <v>43</v>
      </c>
      <c r="F56" s="40" t="s">
        <v>156</v>
      </c>
      <c r="G56" s="40" t="s">
        <v>12</v>
      </c>
      <c r="H56" s="61">
        <v>377</v>
      </c>
      <c r="I56" s="39" t="s">
        <v>427</v>
      </c>
      <c r="J56" s="39" t="s">
        <v>428</v>
      </c>
      <c r="K56" s="39" t="s">
        <v>329</v>
      </c>
      <c r="L56" s="39" t="s">
        <v>330</v>
      </c>
      <c r="M56" s="39" t="s">
        <v>351</v>
      </c>
      <c r="N56" s="39" t="s">
        <v>332</v>
      </c>
      <c r="O56" s="39" t="s">
        <v>429</v>
      </c>
      <c r="P56" s="292" t="s">
        <v>27</v>
      </c>
      <c r="Q56" s="58">
        <v>10</v>
      </c>
      <c r="R56" s="292" t="s">
        <v>536</v>
      </c>
      <c r="S56" s="58">
        <v>15</v>
      </c>
      <c r="T56" s="292" t="s">
        <v>538</v>
      </c>
      <c r="U56" s="57">
        <v>10</v>
      </c>
      <c r="V56" s="292" t="s">
        <v>541</v>
      </c>
      <c r="W56" s="57">
        <v>15</v>
      </c>
      <c r="X56" s="292" t="s">
        <v>542</v>
      </c>
      <c r="Y56" s="57">
        <v>15</v>
      </c>
      <c r="Z56" s="292" t="s">
        <v>546</v>
      </c>
      <c r="AA56" s="57">
        <v>15</v>
      </c>
      <c r="AB56" s="292" t="s">
        <v>549</v>
      </c>
      <c r="AC56" s="57">
        <v>10</v>
      </c>
      <c r="AD56" s="292" t="s">
        <v>42</v>
      </c>
      <c r="AE56" s="57">
        <v>5</v>
      </c>
      <c r="AF56" s="293">
        <f t="shared" si="0"/>
        <v>95</v>
      </c>
      <c r="AG56" s="32" t="str">
        <f t="shared" si="1"/>
        <v>MODERADO</v>
      </c>
      <c r="AH56" s="32" t="s">
        <v>759</v>
      </c>
      <c r="AI56" s="32" t="s">
        <v>534</v>
      </c>
      <c r="AJ56" s="58" t="s">
        <v>569</v>
      </c>
      <c r="AK56" s="292" t="s">
        <v>42</v>
      </c>
      <c r="AL56" s="32" t="str">
        <f t="shared" si="2"/>
        <v>DÉBIL</v>
      </c>
      <c r="AM56" s="32" t="s">
        <v>760</v>
      </c>
      <c r="AN56" s="32" t="str">
        <f t="shared" si="3"/>
        <v>MODERADO</v>
      </c>
      <c r="AO56" s="58">
        <v>1</v>
      </c>
      <c r="AP56" s="32" t="str">
        <f t="shared" si="4"/>
        <v>DÉBIL</v>
      </c>
      <c r="AQ56" s="58">
        <v>1</v>
      </c>
      <c r="AR56" s="58">
        <f t="shared" si="5"/>
        <v>1</v>
      </c>
      <c r="AS56" s="32" t="str">
        <f t="shared" si="6"/>
        <v>DEBIL</v>
      </c>
      <c r="AT56" s="58">
        <v>0</v>
      </c>
      <c r="AU56" s="58">
        <v>0</v>
      </c>
      <c r="AV56" s="307" t="str">
        <f t="shared" ref="AV56:AV57" si="25">IF(AU56=100,"FUERTE",IF(AU56&gt;=50,"MODERADO","DEBIL"))</f>
        <v>DEBIL</v>
      </c>
      <c r="AW56" s="308">
        <v>74</v>
      </c>
      <c r="AX56" s="299"/>
      <c r="AY56" s="299"/>
    </row>
    <row r="57" spans="1:51" ht="70.5" customHeight="1" x14ac:dyDescent="0.2">
      <c r="A57" s="81">
        <v>30</v>
      </c>
      <c r="B57" s="81">
        <v>75</v>
      </c>
      <c r="C57" s="37">
        <v>42734</v>
      </c>
      <c r="D57" s="40" t="s">
        <v>163</v>
      </c>
      <c r="E57" s="40" t="s">
        <v>49</v>
      </c>
      <c r="F57" s="40" t="s">
        <v>430</v>
      </c>
      <c r="G57" s="40" t="s">
        <v>14</v>
      </c>
      <c r="H57" s="61">
        <v>337</v>
      </c>
      <c r="I57" s="39" t="s">
        <v>431</v>
      </c>
      <c r="J57" s="39" t="s">
        <v>431</v>
      </c>
      <c r="K57" s="39" t="s">
        <v>347</v>
      </c>
      <c r="L57" s="39" t="s">
        <v>330</v>
      </c>
      <c r="M57" s="39" t="s">
        <v>331</v>
      </c>
      <c r="N57" s="39"/>
      <c r="O57" s="39" t="s">
        <v>432</v>
      </c>
      <c r="P57" s="39" t="s">
        <v>27</v>
      </c>
      <c r="Q57" s="58">
        <v>10</v>
      </c>
      <c r="R57" s="61" t="s">
        <v>536</v>
      </c>
      <c r="S57" s="58">
        <v>15</v>
      </c>
      <c r="T57" s="292" t="s">
        <v>538</v>
      </c>
      <c r="U57" s="57">
        <v>10</v>
      </c>
      <c r="V57" s="61" t="s">
        <v>540</v>
      </c>
      <c r="W57" s="57">
        <v>15</v>
      </c>
      <c r="X57" s="61" t="s">
        <v>542</v>
      </c>
      <c r="Y57" s="57">
        <v>15</v>
      </c>
      <c r="Z57" s="61" t="s">
        <v>545</v>
      </c>
      <c r="AA57" s="57">
        <v>15</v>
      </c>
      <c r="AB57" s="61" t="s">
        <v>547</v>
      </c>
      <c r="AC57" s="57">
        <v>10</v>
      </c>
      <c r="AD57" s="61" t="s">
        <v>27</v>
      </c>
      <c r="AE57" s="57">
        <v>5</v>
      </c>
      <c r="AF57" s="293">
        <f t="shared" si="0"/>
        <v>95</v>
      </c>
      <c r="AG57" s="32" t="str">
        <f t="shared" si="1"/>
        <v>MODERADO</v>
      </c>
      <c r="AH57" s="39" t="s">
        <v>840</v>
      </c>
      <c r="AI57" s="39" t="s">
        <v>530</v>
      </c>
      <c r="AJ57" s="45" t="str">
        <f>+IF(AI57=Lista_Desplegable!F$2,Lista_Desplegable!G$2,IF(Controles!AI57=Lista_Desplegable!F$3,Lista_Desplegable!G$3,"DÉBIL"))</f>
        <v>FUERTE</v>
      </c>
      <c r="AK57" s="61" t="s">
        <v>42</v>
      </c>
      <c r="AL57" s="32" t="str">
        <f t="shared" si="2"/>
        <v>FUERTE</v>
      </c>
      <c r="AM57" s="39" t="s">
        <v>841</v>
      </c>
      <c r="AN57" s="32" t="str">
        <f t="shared" si="3"/>
        <v>MODERADO</v>
      </c>
      <c r="AO57" s="45">
        <f t="shared" ref="AO57:AO63" si="26">IF(AN57="FUERTE",10,IF(AN57="MODERADO",5,1))</f>
        <v>5</v>
      </c>
      <c r="AP57" s="32" t="str">
        <f t="shared" si="4"/>
        <v>FUERTE</v>
      </c>
      <c r="AQ57" s="45">
        <f t="shared" ref="AQ57:AQ63" si="27">IF(AP57="FUERTE",10,IF(AP57="MODERADO",5,1))</f>
        <v>10</v>
      </c>
      <c r="AR57" s="58">
        <f t="shared" si="5"/>
        <v>50</v>
      </c>
      <c r="AS57" s="32" t="str">
        <f t="shared" si="6"/>
        <v>MODERADO</v>
      </c>
      <c r="AT57" s="45">
        <f t="shared" ref="AT57:AT65" si="28">IF(AS57="FUERTE",100,IF(AS57="MODERADO",50,0))</f>
        <v>50</v>
      </c>
      <c r="AU57" s="45">
        <f>AVERAGE(AT57)</f>
        <v>50</v>
      </c>
      <c r="AV57" s="307" t="str">
        <f t="shared" si="25"/>
        <v>MODERADO</v>
      </c>
      <c r="AW57" s="81">
        <v>75</v>
      </c>
    </row>
    <row r="58" spans="1:51" ht="48" customHeight="1" x14ac:dyDescent="0.2">
      <c r="A58" s="133">
        <v>31</v>
      </c>
      <c r="B58" s="133">
        <v>79</v>
      </c>
      <c r="C58" s="37">
        <v>42733</v>
      </c>
      <c r="D58" s="38" t="s">
        <v>167</v>
      </c>
      <c r="E58" s="38" t="s">
        <v>165</v>
      </c>
      <c r="F58" s="38" t="s">
        <v>55</v>
      </c>
      <c r="G58" s="38" t="s">
        <v>5</v>
      </c>
      <c r="H58" s="61">
        <v>155</v>
      </c>
      <c r="I58" s="39" t="s">
        <v>433</v>
      </c>
      <c r="J58" s="39" t="s">
        <v>433</v>
      </c>
      <c r="K58" s="39" t="s">
        <v>376</v>
      </c>
      <c r="L58" s="39" t="s">
        <v>330</v>
      </c>
      <c r="M58" s="39" t="s">
        <v>331</v>
      </c>
      <c r="N58" s="39" t="s">
        <v>332</v>
      </c>
      <c r="O58" s="39" t="s">
        <v>434</v>
      </c>
      <c r="P58" s="32" t="s">
        <v>27</v>
      </c>
      <c r="Q58" s="58">
        <v>10</v>
      </c>
      <c r="R58" s="292" t="s">
        <v>536</v>
      </c>
      <c r="S58" s="58">
        <v>15</v>
      </c>
      <c r="T58" s="292" t="s">
        <v>538</v>
      </c>
      <c r="U58" s="57">
        <v>10</v>
      </c>
      <c r="V58" s="292" t="s">
        <v>540</v>
      </c>
      <c r="W58" s="57">
        <v>15</v>
      </c>
      <c r="X58" s="292" t="s">
        <v>542</v>
      </c>
      <c r="Y58" s="57">
        <v>15</v>
      </c>
      <c r="Z58" s="292" t="s">
        <v>545</v>
      </c>
      <c r="AA58" s="57">
        <v>15</v>
      </c>
      <c r="AB58" s="292" t="s">
        <v>547</v>
      </c>
      <c r="AC58" s="57">
        <v>15</v>
      </c>
      <c r="AD58" s="292" t="s">
        <v>27</v>
      </c>
      <c r="AE58" s="57">
        <v>5</v>
      </c>
      <c r="AF58" s="293">
        <f t="shared" si="0"/>
        <v>100</v>
      </c>
      <c r="AG58" s="32" t="str">
        <f t="shared" si="1"/>
        <v>FUERTE</v>
      </c>
      <c r="AH58" s="32" t="s">
        <v>802</v>
      </c>
      <c r="AI58" s="32" t="s">
        <v>530</v>
      </c>
      <c r="AJ58" s="58" t="str">
        <f>+IF(AI58=[5]Lista_Desplegable!F$2,[5]Lista_Desplegable!G$2,IF([5]Controles!AI58=[5]Lista_Desplegable!F$3,[5]Lista_Desplegable!G$3,"DÉBIL"))</f>
        <v>FUERTE</v>
      </c>
      <c r="AK58" s="292" t="s">
        <v>42</v>
      </c>
      <c r="AL58" s="32" t="str">
        <f t="shared" si="2"/>
        <v>FUERTE</v>
      </c>
      <c r="AM58" s="32" t="s">
        <v>808</v>
      </c>
      <c r="AN58" s="32" t="str">
        <f t="shared" si="3"/>
        <v>FUERTE</v>
      </c>
      <c r="AO58" s="58">
        <f t="shared" si="26"/>
        <v>10</v>
      </c>
      <c r="AP58" s="32" t="str">
        <f t="shared" si="4"/>
        <v>FUERTE</v>
      </c>
      <c r="AQ58" s="58">
        <f t="shared" si="27"/>
        <v>10</v>
      </c>
      <c r="AR58" s="58">
        <f t="shared" si="5"/>
        <v>100</v>
      </c>
      <c r="AS58" s="32" t="str">
        <f t="shared" si="6"/>
        <v>FUERTE</v>
      </c>
      <c r="AT58" s="58">
        <f t="shared" si="28"/>
        <v>100</v>
      </c>
      <c r="AU58" s="58">
        <f t="shared" ref="AU58" si="29">AVERAGE(AT58:AT59)</f>
        <v>50</v>
      </c>
      <c r="AV58" s="294" t="str">
        <f>IF(AU58=100,"FUERTE",IF(AU58&gt;=50,"MODERADO","DEBIL"))</f>
        <v>MODERADO</v>
      </c>
      <c r="AW58" s="295">
        <v>79</v>
      </c>
    </row>
    <row r="59" spans="1:51" ht="57.75" customHeight="1" x14ac:dyDescent="0.2">
      <c r="A59" s="133"/>
      <c r="B59" s="133"/>
      <c r="C59" s="37">
        <v>42734</v>
      </c>
      <c r="D59" s="38" t="s">
        <v>167</v>
      </c>
      <c r="E59" s="38" t="s">
        <v>165</v>
      </c>
      <c r="F59" s="38" t="s">
        <v>55</v>
      </c>
      <c r="G59" s="38" t="s">
        <v>5</v>
      </c>
      <c r="H59" s="61">
        <v>157</v>
      </c>
      <c r="I59" s="39" t="s">
        <v>435</v>
      </c>
      <c r="J59" s="39" t="s">
        <v>436</v>
      </c>
      <c r="K59" s="39" t="s">
        <v>376</v>
      </c>
      <c r="L59" s="39" t="s">
        <v>330</v>
      </c>
      <c r="M59" s="39" t="s">
        <v>331</v>
      </c>
      <c r="N59" s="39" t="s">
        <v>332</v>
      </c>
      <c r="O59" s="39" t="s">
        <v>434</v>
      </c>
      <c r="P59" s="32" t="s">
        <v>27</v>
      </c>
      <c r="Q59" s="58">
        <v>10</v>
      </c>
      <c r="R59" s="292" t="s">
        <v>536</v>
      </c>
      <c r="S59" s="58">
        <v>15</v>
      </c>
      <c r="T59" s="292" t="s">
        <v>538</v>
      </c>
      <c r="U59" s="57">
        <v>10</v>
      </c>
      <c r="V59" s="292" t="s">
        <v>540</v>
      </c>
      <c r="W59" s="57">
        <v>15</v>
      </c>
      <c r="X59" s="292" t="s">
        <v>542</v>
      </c>
      <c r="Y59" s="57">
        <v>15</v>
      </c>
      <c r="Z59" s="292" t="s">
        <v>545</v>
      </c>
      <c r="AA59" s="57">
        <v>15</v>
      </c>
      <c r="AB59" s="292" t="s">
        <v>547</v>
      </c>
      <c r="AC59" s="57">
        <v>15</v>
      </c>
      <c r="AD59" s="292" t="s">
        <v>27</v>
      </c>
      <c r="AE59" s="57">
        <v>5</v>
      </c>
      <c r="AF59" s="293">
        <f t="shared" si="0"/>
        <v>100</v>
      </c>
      <c r="AG59" s="32" t="str">
        <f t="shared" si="1"/>
        <v>FUERTE</v>
      </c>
      <c r="AH59" s="32" t="s">
        <v>803</v>
      </c>
      <c r="AI59" s="32" t="s">
        <v>534</v>
      </c>
      <c r="AJ59" s="58" t="str">
        <f>+IF(AI59=[5]Lista_Desplegable!F$2,[5]Lista_Desplegable!G$2,IF([5]Controles!AI59=[5]Lista_Desplegable!F$3,[5]Lista_Desplegable!G$3,"DÉBIL"))</f>
        <v>DÉBIL</v>
      </c>
      <c r="AK59" s="292" t="s">
        <v>42</v>
      </c>
      <c r="AL59" s="32" t="str">
        <f t="shared" si="2"/>
        <v>DÉBIL</v>
      </c>
      <c r="AM59" s="32" t="s">
        <v>809</v>
      </c>
      <c r="AN59" s="32" t="str">
        <f t="shared" si="3"/>
        <v>FUERTE</v>
      </c>
      <c r="AO59" s="58">
        <f t="shared" si="26"/>
        <v>10</v>
      </c>
      <c r="AP59" s="32" t="str">
        <f t="shared" si="4"/>
        <v>DÉBIL</v>
      </c>
      <c r="AQ59" s="58">
        <f t="shared" si="27"/>
        <v>1</v>
      </c>
      <c r="AR59" s="58">
        <f t="shared" si="5"/>
        <v>10</v>
      </c>
      <c r="AS59" s="32" t="str">
        <f t="shared" si="6"/>
        <v>DEBIL</v>
      </c>
      <c r="AT59" s="58">
        <f t="shared" si="28"/>
        <v>0</v>
      </c>
      <c r="AU59" s="58"/>
      <c r="AV59" s="294"/>
      <c r="AW59" s="295"/>
    </row>
    <row r="60" spans="1:51" ht="57.75" customHeight="1" x14ac:dyDescent="0.2">
      <c r="A60" s="133">
        <v>32</v>
      </c>
      <c r="B60" s="133">
        <v>80</v>
      </c>
      <c r="C60" s="37">
        <v>43497</v>
      </c>
      <c r="D60" s="38" t="s">
        <v>171</v>
      </c>
      <c r="E60" s="38" t="s">
        <v>69</v>
      </c>
      <c r="F60" s="38" t="s">
        <v>55</v>
      </c>
      <c r="G60" s="38" t="s">
        <v>5</v>
      </c>
      <c r="H60" s="61">
        <v>158</v>
      </c>
      <c r="I60" s="39" t="s">
        <v>437</v>
      </c>
      <c r="J60" s="39" t="s">
        <v>437</v>
      </c>
      <c r="K60" s="39" t="s">
        <v>359</v>
      </c>
      <c r="L60" s="39" t="s">
        <v>330</v>
      </c>
      <c r="M60" s="39" t="s">
        <v>331</v>
      </c>
      <c r="N60" s="39" t="s">
        <v>332</v>
      </c>
      <c r="O60" s="39" t="s">
        <v>438</v>
      </c>
      <c r="P60" s="32" t="s">
        <v>27</v>
      </c>
      <c r="Q60" s="58">
        <v>10</v>
      </c>
      <c r="R60" s="292" t="s">
        <v>536</v>
      </c>
      <c r="S60" s="58">
        <v>15</v>
      </c>
      <c r="T60" s="292" t="s">
        <v>538</v>
      </c>
      <c r="U60" s="57">
        <v>10</v>
      </c>
      <c r="V60" s="292" t="s">
        <v>540</v>
      </c>
      <c r="W60" s="57">
        <v>15</v>
      </c>
      <c r="X60" s="292" t="s">
        <v>542</v>
      </c>
      <c r="Y60" s="57">
        <v>15</v>
      </c>
      <c r="Z60" s="292" t="s">
        <v>545</v>
      </c>
      <c r="AA60" s="57">
        <v>15</v>
      </c>
      <c r="AB60" s="292" t="s">
        <v>547</v>
      </c>
      <c r="AC60" s="57">
        <v>15</v>
      </c>
      <c r="AD60" s="292" t="s">
        <v>42</v>
      </c>
      <c r="AE60" s="57">
        <v>0</v>
      </c>
      <c r="AF60" s="293">
        <f t="shared" si="0"/>
        <v>95</v>
      </c>
      <c r="AG60" s="32" t="str">
        <f t="shared" si="1"/>
        <v>MODERADO</v>
      </c>
      <c r="AH60" s="32" t="s">
        <v>804</v>
      </c>
      <c r="AI60" s="32" t="s">
        <v>530</v>
      </c>
      <c r="AJ60" s="58" t="str">
        <f>+IF(AI60=[5]Lista_Desplegable!F$2,[5]Lista_Desplegable!G$2,IF([5]Controles!AI60=[5]Lista_Desplegable!F$3,[5]Lista_Desplegable!G$3,"DÉBIL"))</f>
        <v>FUERTE</v>
      </c>
      <c r="AK60" s="292" t="s">
        <v>42</v>
      </c>
      <c r="AL60" s="32" t="str">
        <f t="shared" si="2"/>
        <v>FUERTE</v>
      </c>
      <c r="AM60" s="32" t="s">
        <v>810</v>
      </c>
      <c r="AN60" s="32" t="str">
        <f t="shared" si="3"/>
        <v>MODERADO</v>
      </c>
      <c r="AO60" s="58">
        <f t="shared" si="26"/>
        <v>5</v>
      </c>
      <c r="AP60" s="32" t="str">
        <f t="shared" si="4"/>
        <v>FUERTE</v>
      </c>
      <c r="AQ60" s="58">
        <f t="shared" si="27"/>
        <v>10</v>
      </c>
      <c r="AR60" s="58">
        <f t="shared" si="5"/>
        <v>50</v>
      </c>
      <c r="AS60" s="32" t="str">
        <f t="shared" si="6"/>
        <v>MODERADO</v>
      </c>
      <c r="AT60" s="58">
        <f t="shared" si="28"/>
        <v>50</v>
      </c>
      <c r="AU60" s="58">
        <f>AVERAGE(AT60:AT63)</f>
        <v>37.5</v>
      </c>
      <c r="AV60" s="294" t="str">
        <f>IF(AU60=100,"FUERTE",IF(AU60&gt;=50,"MODERADO","DEBIL"))</f>
        <v>DEBIL</v>
      </c>
      <c r="AW60" s="295">
        <v>80</v>
      </c>
    </row>
    <row r="61" spans="1:51" ht="45" customHeight="1" x14ac:dyDescent="0.2">
      <c r="A61" s="133"/>
      <c r="B61" s="133"/>
      <c r="C61" s="37">
        <v>43498</v>
      </c>
      <c r="D61" s="38" t="s">
        <v>171</v>
      </c>
      <c r="E61" s="38" t="s">
        <v>69</v>
      </c>
      <c r="F61" s="38" t="s">
        <v>55</v>
      </c>
      <c r="G61" s="38" t="s">
        <v>5</v>
      </c>
      <c r="H61" s="61">
        <v>159</v>
      </c>
      <c r="I61" s="39" t="s">
        <v>439</v>
      </c>
      <c r="J61" s="39" t="s">
        <v>439</v>
      </c>
      <c r="K61" s="39" t="s">
        <v>359</v>
      </c>
      <c r="L61" s="39" t="s">
        <v>330</v>
      </c>
      <c r="M61" s="39" t="s">
        <v>331</v>
      </c>
      <c r="N61" s="39" t="s">
        <v>332</v>
      </c>
      <c r="O61" s="39" t="s">
        <v>440</v>
      </c>
      <c r="P61" s="32" t="s">
        <v>27</v>
      </c>
      <c r="Q61" s="58">
        <v>10</v>
      </c>
      <c r="R61" s="292" t="s">
        <v>536</v>
      </c>
      <c r="S61" s="58">
        <v>15</v>
      </c>
      <c r="T61" s="292" t="s">
        <v>539</v>
      </c>
      <c r="U61" s="57">
        <v>0</v>
      </c>
      <c r="V61" s="292" t="s">
        <v>541</v>
      </c>
      <c r="W61" s="57">
        <v>0</v>
      </c>
      <c r="X61" s="292" t="s">
        <v>542</v>
      </c>
      <c r="Y61" s="57">
        <v>15</v>
      </c>
      <c r="Z61" s="292" t="s">
        <v>545</v>
      </c>
      <c r="AA61" s="57">
        <v>15</v>
      </c>
      <c r="AB61" s="292" t="s">
        <v>547</v>
      </c>
      <c r="AC61" s="57">
        <v>15</v>
      </c>
      <c r="AD61" s="292" t="s">
        <v>27</v>
      </c>
      <c r="AE61" s="57">
        <v>5</v>
      </c>
      <c r="AF61" s="293">
        <f t="shared" si="0"/>
        <v>75</v>
      </c>
      <c r="AG61" s="32" t="str">
        <f t="shared" si="1"/>
        <v>DEBIL</v>
      </c>
      <c r="AH61" s="32" t="s">
        <v>805</v>
      </c>
      <c r="AI61" s="32" t="s">
        <v>530</v>
      </c>
      <c r="AJ61" s="58" t="str">
        <f>+IF(AI61=[5]Lista_Desplegable!F$2,[5]Lista_Desplegable!G$2,IF([5]Controles!AI61=[5]Lista_Desplegable!F$3,[5]Lista_Desplegable!G$3,"DÉBIL"))</f>
        <v>FUERTE</v>
      </c>
      <c r="AK61" s="292" t="s">
        <v>27</v>
      </c>
      <c r="AL61" s="32" t="str">
        <f t="shared" si="2"/>
        <v>MODERADO</v>
      </c>
      <c r="AM61" s="32" t="s">
        <v>810</v>
      </c>
      <c r="AN61" s="32" t="str">
        <f t="shared" si="3"/>
        <v>DEBIL</v>
      </c>
      <c r="AO61" s="58">
        <f t="shared" si="26"/>
        <v>1</v>
      </c>
      <c r="AP61" s="32" t="str">
        <f t="shared" si="4"/>
        <v>MODERADO</v>
      </c>
      <c r="AQ61" s="58">
        <f t="shared" si="27"/>
        <v>5</v>
      </c>
      <c r="AR61" s="58">
        <f t="shared" si="5"/>
        <v>5</v>
      </c>
      <c r="AS61" s="32" t="str">
        <f t="shared" si="6"/>
        <v>DEBIL</v>
      </c>
      <c r="AT61" s="58">
        <f t="shared" si="28"/>
        <v>0</v>
      </c>
      <c r="AU61" s="58"/>
      <c r="AV61" s="294"/>
      <c r="AW61" s="295"/>
    </row>
    <row r="62" spans="1:51" ht="58.5" customHeight="1" x14ac:dyDescent="0.2">
      <c r="A62" s="133"/>
      <c r="B62" s="133"/>
      <c r="C62" s="37">
        <v>43499</v>
      </c>
      <c r="D62" s="38" t="s">
        <v>171</v>
      </c>
      <c r="E62" s="38" t="s">
        <v>69</v>
      </c>
      <c r="F62" s="38" t="s">
        <v>55</v>
      </c>
      <c r="G62" s="38" t="s">
        <v>5</v>
      </c>
      <c r="H62" s="61">
        <v>264</v>
      </c>
      <c r="I62" s="39" t="s">
        <v>441</v>
      </c>
      <c r="J62" s="39" t="s">
        <v>441</v>
      </c>
      <c r="K62" s="39" t="s">
        <v>359</v>
      </c>
      <c r="L62" s="39" t="s">
        <v>330</v>
      </c>
      <c r="M62" s="39" t="s">
        <v>331</v>
      </c>
      <c r="N62" s="39"/>
      <c r="O62" s="39" t="s">
        <v>440</v>
      </c>
      <c r="P62" s="32" t="s">
        <v>27</v>
      </c>
      <c r="Q62" s="58">
        <v>10</v>
      </c>
      <c r="R62" s="292" t="s">
        <v>536</v>
      </c>
      <c r="S62" s="58">
        <v>15</v>
      </c>
      <c r="T62" s="292" t="s">
        <v>539</v>
      </c>
      <c r="U62" s="57">
        <v>0</v>
      </c>
      <c r="V62" s="292" t="s">
        <v>540</v>
      </c>
      <c r="W62" s="57">
        <v>15</v>
      </c>
      <c r="X62" s="292" t="s">
        <v>542</v>
      </c>
      <c r="Y62" s="57">
        <v>15</v>
      </c>
      <c r="Z62" s="292" t="s">
        <v>545</v>
      </c>
      <c r="AA62" s="57">
        <v>15</v>
      </c>
      <c r="AB62" s="292" t="s">
        <v>547</v>
      </c>
      <c r="AC62" s="57">
        <v>15</v>
      </c>
      <c r="AD62" s="292" t="s">
        <v>27</v>
      </c>
      <c r="AE62" s="57">
        <v>5</v>
      </c>
      <c r="AF62" s="293">
        <f t="shared" si="0"/>
        <v>90</v>
      </c>
      <c r="AG62" s="32" t="str">
        <f t="shared" si="1"/>
        <v>MODERADO</v>
      </c>
      <c r="AH62" s="32" t="s">
        <v>806</v>
      </c>
      <c r="AI62" s="32" t="s">
        <v>530</v>
      </c>
      <c r="AJ62" s="58" t="str">
        <f>+IF(AI62=[5]Lista_Desplegable!F$2,[5]Lista_Desplegable!G$2,IF([5]Controles!AI62=[5]Lista_Desplegable!F$3,[5]Lista_Desplegable!G$3,"DÉBIL"))</f>
        <v>FUERTE</v>
      </c>
      <c r="AK62" s="292" t="s">
        <v>42</v>
      </c>
      <c r="AL62" s="32" t="str">
        <f t="shared" si="2"/>
        <v>FUERTE</v>
      </c>
      <c r="AM62" s="32" t="s">
        <v>810</v>
      </c>
      <c r="AN62" s="32" t="str">
        <f t="shared" si="3"/>
        <v>MODERADO</v>
      </c>
      <c r="AO62" s="58">
        <f t="shared" si="26"/>
        <v>5</v>
      </c>
      <c r="AP62" s="32" t="str">
        <f t="shared" si="4"/>
        <v>FUERTE</v>
      </c>
      <c r="AQ62" s="58">
        <f t="shared" si="27"/>
        <v>10</v>
      </c>
      <c r="AR62" s="58">
        <f t="shared" si="5"/>
        <v>50</v>
      </c>
      <c r="AS62" s="32" t="str">
        <f t="shared" si="6"/>
        <v>MODERADO</v>
      </c>
      <c r="AT62" s="58">
        <f t="shared" si="28"/>
        <v>50</v>
      </c>
      <c r="AU62" s="58"/>
      <c r="AV62" s="294"/>
      <c r="AW62" s="295"/>
    </row>
    <row r="63" spans="1:51" ht="99" customHeight="1" x14ac:dyDescent="0.2">
      <c r="A63" s="133"/>
      <c r="B63" s="133"/>
      <c r="C63" s="37">
        <v>43500</v>
      </c>
      <c r="D63" s="38" t="s">
        <v>171</v>
      </c>
      <c r="E63" s="38" t="s">
        <v>69</v>
      </c>
      <c r="F63" s="38" t="s">
        <v>55</v>
      </c>
      <c r="G63" s="38" t="s">
        <v>5</v>
      </c>
      <c r="H63" s="61">
        <v>368</v>
      </c>
      <c r="I63" s="39" t="s">
        <v>442</v>
      </c>
      <c r="J63" s="39" t="s">
        <v>442</v>
      </c>
      <c r="K63" s="39" t="s">
        <v>400</v>
      </c>
      <c r="L63" s="39" t="s">
        <v>330</v>
      </c>
      <c r="M63" s="39" t="s">
        <v>351</v>
      </c>
      <c r="N63" s="39"/>
      <c r="O63" s="39" t="s">
        <v>443</v>
      </c>
      <c r="P63" s="32" t="s">
        <v>27</v>
      </c>
      <c r="Q63" s="58">
        <v>10</v>
      </c>
      <c r="R63" s="292" t="s">
        <v>536</v>
      </c>
      <c r="S63" s="58">
        <v>15</v>
      </c>
      <c r="T63" s="292" t="s">
        <v>538</v>
      </c>
      <c r="U63" s="57">
        <v>10</v>
      </c>
      <c r="V63" s="292" t="s">
        <v>540</v>
      </c>
      <c r="W63" s="57">
        <v>15</v>
      </c>
      <c r="X63" s="292" t="s">
        <v>542</v>
      </c>
      <c r="Y63" s="57">
        <v>15</v>
      </c>
      <c r="Z63" s="292" t="s">
        <v>545</v>
      </c>
      <c r="AA63" s="57">
        <v>15</v>
      </c>
      <c r="AB63" s="292" t="s">
        <v>548</v>
      </c>
      <c r="AC63" s="57">
        <v>10</v>
      </c>
      <c r="AD63" s="292" t="s">
        <v>42</v>
      </c>
      <c r="AE63" s="57">
        <v>0</v>
      </c>
      <c r="AF63" s="293">
        <f t="shared" si="0"/>
        <v>90</v>
      </c>
      <c r="AG63" s="32" t="str">
        <f t="shared" si="1"/>
        <v>MODERADO</v>
      </c>
      <c r="AH63" s="32" t="s">
        <v>807</v>
      </c>
      <c r="AI63" s="32" t="s">
        <v>530</v>
      </c>
      <c r="AJ63" s="58" t="str">
        <f>+IF(AI63=[5]Lista_Desplegable!F$2,[5]Lista_Desplegable!G$2,IF([5]Controles!AI63=[5]Lista_Desplegable!F$3,[5]Lista_Desplegable!G$3,"DÉBIL"))</f>
        <v>FUERTE</v>
      </c>
      <c r="AK63" s="292" t="s">
        <v>27</v>
      </c>
      <c r="AL63" s="32" t="str">
        <f t="shared" si="2"/>
        <v>MODERADO</v>
      </c>
      <c r="AM63" s="32" t="s">
        <v>811</v>
      </c>
      <c r="AN63" s="32" t="str">
        <f t="shared" si="3"/>
        <v>MODERADO</v>
      </c>
      <c r="AO63" s="58">
        <f t="shared" si="26"/>
        <v>5</v>
      </c>
      <c r="AP63" s="32" t="str">
        <f t="shared" si="4"/>
        <v>MODERADO</v>
      </c>
      <c r="AQ63" s="58">
        <f t="shared" si="27"/>
        <v>5</v>
      </c>
      <c r="AR63" s="58">
        <f t="shared" si="5"/>
        <v>25</v>
      </c>
      <c r="AS63" s="32" t="str">
        <f t="shared" si="6"/>
        <v>MODERADO</v>
      </c>
      <c r="AT63" s="58">
        <f t="shared" si="28"/>
        <v>50</v>
      </c>
      <c r="AU63" s="58"/>
      <c r="AV63" s="294"/>
      <c r="AW63" s="295"/>
    </row>
    <row r="64" spans="1:51" ht="58.5" customHeight="1" x14ac:dyDescent="0.2">
      <c r="A64" s="81">
        <v>33</v>
      </c>
      <c r="B64" s="81">
        <v>94</v>
      </c>
      <c r="C64" s="37">
        <v>43676</v>
      </c>
      <c r="D64" s="40" t="s">
        <v>176</v>
      </c>
      <c r="E64" s="40" t="s">
        <v>83</v>
      </c>
      <c r="F64" s="40" t="s">
        <v>174</v>
      </c>
      <c r="G64" s="40" t="s">
        <v>15</v>
      </c>
      <c r="H64" s="61">
        <v>310</v>
      </c>
      <c r="I64" s="39" t="s">
        <v>444</v>
      </c>
      <c r="J64" s="39" t="s">
        <v>445</v>
      </c>
      <c r="K64" s="39" t="s">
        <v>341</v>
      </c>
      <c r="L64" s="39" t="s">
        <v>330</v>
      </c>
      <c r="M64" s="39" t="s">
        <v>331</v>
      </c>
      <c r="N64" s="39" t="s">
        <v>332</v>
      </c>
      <c r="O64" s="39" t="s">
        <v>446</v>
      </c>
      <c r="P64" s="32" t="s">
        <v>27</v>
      </c>
      <c r="Q64" s="58">
        <v>10</v>
      </c>
      <c r="R64" s="292" t="s">
        <v>536</v>
      </c>
      <c r="S64" s="58">
        <v>15</v>
      </c>
      <c r="T64" s="292" t="s">
        <v>539</v>
      </c>
      <c r="U64" s="57">
        <v>10</v>
      </c>
      <c r="V64" s="292" t="s">
        <v>540</v>
      </c>
      <c r="W64" s="57">
        <v>15</v>
      </c>
      <c r="X64" s="292" t="s">
        <v>542</v>
      </c>
      <c r="Y64" s="57">
        <v>15</v>
      </c>
      <c r="Z64" s="292" t="s">
        <v>546</v>
      </c>
      <c r="AA64" s="57">
        <v>15</v>
      </c>
      <c r="AB64" s="292" t="s">
        <v>548</v>
      </c>
      <c r="AC64" s="57">
        <v>10</v>
      </c>
      <c r="AD64" s="292" t="s">
        <v>27</v>
      </c>
      <c r="AE64" s="57">
        <v>5</v>
      </c>
      <c r="AF64" s="293">
        <f t="shared" ref="AF64:AF115" si="30">S64+U64+W64+Y64+AA64+AC64+AE64+Q64</f>
        <v>95</v>
      </c>
      <c r="AG64" s="32" t="str">
        <f t="shared" ref="AG64:AG115" si="31">IF(AF64&gt;95,"FUERTE",IF(AF64&gt;=86,"MODERADO", "DEBIL"))</f>
        <v>MODERADO</v>
      </c>
      <c r="AH64" s="32" t="s">
        <v>614</v>
      </c>
      <c r="AI64" s="32" t="s">
        <v>530</v>
      </c>
      <c r="AJ64" s="58" t="s">
        <v>531</v>
      </c>
      <c r="AK64" s="292" t="s">
        <v>42</v>
      </c>
      <c r="AL64" s="32" t="str">
        <f t="shared" ref="AL64:AL115" si="32">IF(AK64="NO",AJ64,IF(AND(AJ64="FUERTE",AK64="SI"),"MODERADO",IF(AND(AJ64="MODERADO",AJ64="SI"),"DEBIL","DEBIL")))</f>
        <v>FUERTE</v>
      </c>
      <c r="AM64" s="32" t="s">
        <v>618</v>
      </c>
      <c r="AN64" s="32" t="str">
        <f t="shared" si="3"/>
        <v>MODERADO</v>
      </c>
      <c r="AO64" s="32" t="s">
        <v>531</v>
      </c>
      <c r="AP64" s="32" t="str">
        <f t="shared" si="4"/>
        <v>FUERTE</v>
      </c>
      <c r="AQ64" s="45">
        <v>10</v>
      </c>
      <c r="AR64" s="58"/>
      <c r="AS64" s="32" t="str">
        <f t="shared" si="6"/>
        <v>DEBIL</v>
      </c>
      <c r="AT64" s="45">
        <f t="shared" si="28"/>
        <v>0</v>
      </c>
      <c r="AU64" s="45">
        <f>AVERAGE(AT64)</f>
        <v>0</v>
      </c>
      <c r="AV64" s="307" t="str">
        <f t="shared" ref="AV64:AV65" si="33">IF(AU64=100,"FUERTE",IF(AU64&gt;=50,"MODERADO","DEBIL"))</f>
        <v>DEBIL</v>
      </c>
      <c r="AW64" s="81">
        <v>94</v>
      </c>
    </row>
    <row r="65" spans="1:51" ht="51" customHeight="1" x14ac:dyDescent="0.2">
      <c r="A65" s="81">
        <v>34</v>
      </c>
      <c r="B65" s="81">
        <v>95</v>
      </c>
      <c r="C65" s="37">
        <v>43676</v>
      </c>
      <c r="D65" s="40" t="s">
        <v>180</v>
      </c>
      <c r="E65" s="40" t="s">
        <v>83</v>
      </c>
      <c r="F65" s="40" t="s">
        <v>174</v>
      </c>
      <c r="G65" s="40" t="s">
        <v>15</v>
      </c>
      <c r="H65" s="61">
        <v>311</v>
      </c>
      <c r="I65" s="39" t="s">
        <v>447</v>
      </c>
      <c r="J65" s="39" t="s">
        <v>448</v>
      </c>
      <c r="K65" s="39" t="s">
        <v>376</v>
      </c>
      <c r="L65" s="39" t="s">
        <v>371</v>
      </c>
      <c r="M65" s="39" t="s">
        <v>351</v>
      </c>
      <c r="N65" s="39" t="s">
        <v>332</v>
      </c>
      <c r="O65" s="39" t="s">
        <v>446</v>
      </c>
      <c r="P65" s="32" t="s">
        <v>42</v>
      </c>
      <c r="Q65" s="58">
        <v>0</v>
      </c>
      <c r="R65" s="292"/>
      <c r="S65" s="58">
        <v>0</v>
      </c>
      <c r="T65" s="292"/>
      <c r="U65" s="57">
        <v>0</v>
      </c>
      <c r="V65" s="292"/>
      <c r="W65" s="57">
        <v>0</v>
      </c>
      <c r="X65" s="292" t="s">
        <v>544</v>
      </c>
      <c r="Y65" s="57">
        <v>0</v>
      </c>
      <c r="Z65" s="292"/>
      <c r="AA65" s="57">
        <v>0</v>
      </c>
      <c r="AB65" s="292"/>
      <c r="AC65" s="57">
        <v>0</v>
      </c>
      <c r="AD65" s="292"/>
      <c r="AE65" s="57">
        <v>0</v>
      </c>
      <c r="AF65" s="293">
        <f t="shared" si="30"/>
        <v>0</v>
      </c>
      <c r="AG65" s="32" t="str">
        <f t="shared" si="31"/>
        <v>DEBIL</v>
      </c>
      <c r="AH65" s="32" t="s">
        <v>615</v>
      </c>
      <c r="AI65" s="32"/>
      <c r="AJ65" s="58" t="s">
        <v>569</v>
      </c>
      <c r="AK65" s="292"/>
      <c r="AL65" s="32" t="str">
        <f>IF(AK65="NO",AJ65,IF(AND(AJ65="FUERTE",AK65="SI"),"MODERADO",IF(AND(AJ65="MODERADO",AJ65="SI"),"DEBIL","DÉBIL")))</f>
        <v>DÉBIL</v>
      </c>
      <c r="AM65" s="32" t="s">
        <v>619</v>
      </c>
      <c r="AN65" s="32" t="str">
        <f t="shared" ref="AN65:AN115" si="34">+AG65</f>
        <v>DEBIL</v>
      </c>
      <c r="AO65" s="32" t="s">
        <v>535</v>
      </c>
      <c r="AP65" s="32" t="str">
        <f t="shared" ref="AP65:AP115" si="35">AL65</f>
        <v>DÉBIL</v>
      </c>
      <c r="AQ65" s="45">
        <v>1</v>
      </c>
      <c r="AR65" s="58"/>
      <c r="AS65" s="32" t="str">
        <f t="shared" ref="AS65:AS115" si="36">IF(AR65=100,"FUERTE",IF(AR65&gt;=25,"MODERADO","DEBIL"))</f>
        <v>DEBIL</v>
      </c>
      <c r="AT65" s="45">
        <f t="shared" si="28"/>
        <v>0</v>
      </c>
      <c r="AU65" s="45">
        <f>AVERAGE(AT65)</f>
        <v>0</v>
      </c>
      <c r="AV65" s="307" t="str">
        <f t="shared" si="33"/>
        <v>DEBIL</v>
      </c>
      <c r="AW65" s="81">
        <v>95</v>
      </c>
    </row>
    <row r="66" spans="1:51" ht="37.5" customHeight="1" x14ac:dyDescent="0.2">
      <c r="A66" s="133">
        <v>35</v>
      </c>
      <c r="B66" s="133">
        <v>96</v>
      </c>
      <c r="C66" s="37">
        <v>43122</v>
      </c>
      <c r="D66" s="38" t="s">
        <v>184</v>
      </c>
      <c r="E66" s="38" t="s">
        <v>69</v>
      </c>
      <c r="F66" s="38" t="s">
        <v>174</v>
      </c>
      <c r="G66" s="38" t="s">
        <v>15</v>
      </c>
      <c r="H66" s="61">
        <v>218</v>
      </c>
      <c r="I66" s="39" t="s">
        <v>449</v>
      </c>
      <c r="J66" s="39" t="s">
        <v>450</v>
      </c>
      <c r="K66" s="39" t="s">
        <v>329</v>
      </c>
      <c r="L66" s="39" t="s">
        <v>330</v>
      </c>
      <c r="M66" s="39" t="s">
        <v>331</v>
      </c>
      <c r="N66" s="39" t="s">
        <v>332</v>
      </c>
      <c r="O66" s="39" t="s">
        <v>451</v>
      </c>
      <c r="P66" s="32" t="s">
        <v>27</v>
      </c>
      <c r="Q66" s="58">
        <v>10</v>
      </c>
      <c r="R66" s="292" t="s">
        <v>536</v>
      </c>
      <c r="S66" s="58">
        <v>15</v>
      </c>
      <c r="T66" s="292" t="s">
        <v>539</v>
      </c>
      <c r="U66" s="57">
        <v>10</v>
      </c>
      <c r="V66" s="292" t="s">
        <v>541</v>
      </c>
      <c r="W66" s="57">
        <v>15</v>
      </c>
      <c r="X66" s="292" t="s">
        <v>542</v>
      </c>
      <c r="Y66" s="57">
        <v>15</v>
      </c>
      <c r="Z66" s="292" t="s">
        <v>546</v>
      </c>
      <c r="AA66" s="57">
        <v>15</v>
      </c>
      <c r="AB66" s="292" t="s">
        <v>548</v>
      </c>
      <c r="AC66" s="57">
        <v>10</v>
      </c>
      <c r="AD66" s="292" t="s">
        <v>42</v>
      </c>
      <c r="AE66" s="57">
        <v>5</v>
      </c>
      <c r="AF66" s="293">
        <f t="shared" si="30"/>
        <v>95</v>
      </c>
      <c r="AG66" s="32" t="str">
        <f t="shared" si="31"/>
        <v>MODERADO</v>
      </c>
      <c r="AH66" s="32" t="s">
        <v>616</v>
      </c>
      <c r="AI66" s="32" t="s">
        <v>530</v>
      </c>
      <c r="AJ66" s="58" t="s">
        <v>531</v>
      </c>
      <c r="AK66" s="292" t="s">
        <v>42</v>
      </c>
      <c r="AL66" s="32" t="str">
        <f t="shared" si="32"/>
        <v>FUERTE</v>
      </c>
      <c r="AM66" s="32" t="s">
        <v>620</v>
      </c>
      <c r="AN66" s="32" t="str">
        <f t="shared" si="34"/>
        <v>MODERADO</v>
      </c>
      <c r="AO66" s="32" t="s">
        <v>531</v>
      </c>
      <c r="AP66" s="32" t="str">
        <f t="shared" si="35"/>
        <v>FUERTE</v>
      </c>
      <c r="AQ66" s="45">
        <v>10</v>
      </c>
      <c r="AR66" s="58"/>
      <c r="AS66" s="32" t="str">
        <f t="shared" si="36"/>
        <v>DEBIL</v>
      </c>
      <c r="AT66" s="45">
        <f t="shared" ref="AT66:AT115" si="37">IF(AS66="FUERTE",100,IF(AS66="MODERADO",50,0))</f>
        <v>0</v>
      </c>
      <c r="AU66" s="45">
        <f t="shared" ref="AU66" si="38">AVERAGE(AT66:AT67)</f>
        <v>0</v>
      </c>
      <c r="AV66" s="294" t="str">
        <f>IF(AU66=100,"FUERTE",IF(AU66&gt;=50,"MODERADO","DEBIL"))</f>
        <v>DEBIL</v>
      </c>
      <c r="AW66" s="133">
        <v>96</v>
      </c>
    </row>
    <row r="67" spans="1:51" ht="27" customHeight="1" x14ac:dyDescent="0.2">
      <c r="A67" s="133"/>
      <c r="B67" s="133"/>
      <c r="C67" s="37">
        <v>43123</v>
      </c>
      <c r="D67" s="38" t="s">
        <v>184</v>
      </c>
      <c r="E67" s="38" t="s">
        <v>69</v>
      </c>
      <c r="F67" s="38" t="s">
        <v>174</v>
      </c>
      <c r="G67" s="38" t="s">
        <v>15</v>
      </c>
      <c r="H67" s="61">
        <v>223</v>
      </c>
      <c r="I67" s="39" t="s">
        <v>452</v>
      </c>
      <c r="J67" s="39" t="s">
        <v>453</v>
      </c>
      <c r="K67" s="39" t="s">
        <v>329</v>
      </c>
      <c r="L67" s="39" t="s">
        <v>330</v>
      </c>
      <c r="M67" s="39" t="s">
        <v>331</v>
      </c>
      <c r="N67" s="39" t="s">
        <v>332</v>
      </c>
      <c r="O67" s="39" t="s">
        <v>451</v>
      </c>
      <c r="P67" s="32" t="s">
        <v>27</v>
      </c>
      <c r="Q67" s="58">
        <v>10</v>
      </c>
      <c r="R67" s="292" t="s">
        <v>536</v>
      </c>
      <c r="S67" s="58">
        <v>15</v>
      </c>
      <c r="T67" s="292" t="s">
        <v>539</v>
      </c>
      <c r="U67" s="57">
        <v>10</v>
      </c>
      <c r="V67" s="292" t="s">
        <v>541</v>
      </c>
      <c r="W67" s="57">
        <v>15</v>
      </c>
      <c r="X67" s="292" t="s">
        <v>542</v>
      </c>
      <c r="Y67" s="57">
        <v>15</v>
      </c>
      <c r="Z67" s="292" t="s">
        <v>546</v>
      </c>
      <c r="AA67" s="57">
        <v>15</v>
      </c>
      <c r="AB67" s="292" t="s">
        <v>548</v>
      </c>
      <c r="AC67" s="57">
        <v>10</v>
      </c>
      <c r="AD67" s="292" t="s">
        <v>42</v>
      </c>
      <c r="AE67" s="57">
        <v>5</v>
      </c>
      <c r="AF67" s="293">
        <f t="shared" si="30"/>
        <v>95</v>
      </c>
      <c r="AG67" s="32" t="str">
        <f t="shared" si="31"/>
        <v>MODERADO</v>
      </c>
      <c r="AH67" s="32" t="s">
        <v>617</v>
      </c>
      <c r="AI67" s="32" t="s">
        <v>530</v>
      </c>
      <c r="AJ67" s="58" t="s">
        <v>531</v>
      </c>
      <c r="AK67" s="292" t="s">
        <v>42</v>
      </c>
      <c r="AL67" s="32" t="str">
        <f t="shared" si="32"/>
        <v>FUERTE</v>
      </c>
      <c r="AM67" s="32" t="s">
        <v>621</v>
      </c>
      <c r="AN67" s="32" t="str">
        <f t="shared" si="34"/>
        <v>MODERADO</v>
      </c>
      <c r="AO67" s="32" t="s">
        <v>531</v>
      </c>
      <c r="AP67" s="32" t="str">
        <f t="shared" si="35"/>
        <v>FUERTE</v>
      </c>
      <c r="AQ67" s="45">
        <v>10</v>
      </c>
      <c r="AR67" s="313"/>
      <c r="AS67" s="32" t="str">
        <f t="shared" si="36"/>
        <v>DEBIL</v>
      </c>
      <c r="AT67" s="45">
        <f t="shared" si="37"/>
        <v>0</v>
      </c>
      <c r="AU67" s="45"/>
      <c r="AV67" s="294"/>
      <c r="AW67" s="133"/>
    </row>
    <row r="68" spans="1:51" ht="45" customHeight="1" x14ac:dyDescent="0.2">
      <c r="A68" s="81">
        <v>36</v>
      </c>
      <c r="B68" s="81">
        <v>100</v>
      </c>
      <c r="C68" s="37">
        <v>43490</v>
      </c>
      <c r="D68" s="40" t="s">
        <v>188</v>
      </c>
      <c r="E68" s="40" t="s">
        <v>69</v>
      </c>
      <c r="F68" s="40" t="s">
        <v>115</v>
      </c>
      <c r="G68" s="40" t="s">
        <v>3</v>
      </c>
      <c r="H68" s="61">
        <v>243</v>
      </c>
      <c r="I68" s="39" t="s">
        <v>454</v>
      </c>
      <c r="J68" s="39" t="s">
        <v>454</v>
      </c>
      <c r="K68" s="39" t="s">
        <v>329</v>
      </c>
      <c r="L68" s="39" t="s">
        <v>330</v>
      </c>
      <c r="M68" s="39" t="s">
        <v>331</v>
      </c>
      <c r="N68" s="39"/>
      <c r="O68" s="39" t="s">
        <v>455</v>
      </c>
      <c r="P68" s="32" t="s">
        <v>27</v>
      </c>
      <c r="Q68" s="58">
        <v>10</v>
      </c>
      <c r="R68" s="292" t="s">
        <v>536</v>
      </c>
      <c r="S68" s="58">
        <v>15</v>
      </c>
      <c r="T68" s="292" t="s">
        <v>538</v>
      </c>
      <c r="U68" s="57">
        <v>10</v>
      </c>
      <c r="V68" s="292" t="s">
        <v>540</v>
      </c>
      <c r="W68" s="57">
        <v>15</v>
      </c>
      <c r="X68" s="292" t="s">
        <v>542</v>
      </c>
      <c r="Y68" s="57">
        <v>15</v>
      </c>
      <c r="Z68" s="292" t="s">
        <v>545</v>
      </c>
      <c r="AA68" s="57">
        <v>15</v>
      </c>
      <c r="AB68" s="292" t="s">
        <v>548</v>
      </c>
      <c r="AC68" s="57">
        <v>10</v>
      </c>
      <c r="AD68" s="292" t="s">
        <v>27</v>
      </c>
      <c r="AE68" s="57">
        <v>5</v>
      </c>
      <c r="AF68" s="293">
        <f t="shared" si="30"/>
        <v>95</v>
      </c>
      <c r="AG68" s="32" t="str">
        <f t="shared" si="31"/>
        <v>MODERADO</v>
      </c>
      <c r="AH68" s="32" t="s">
        <v>622</v>
      </c>
      <c r="AI68" s="32" t="s">
        <v>530</v>
      </c>
      <c r="AJ68" s="58" t="s">
        <v>531</v>
      </c>
      <c r="AK68" s="292" t="s">
        <v>42</v>
      </c>
      <c r="AL68" s="32" t="str">
        <f t="shared" si="32"/>
        <v>FUERTE</v>
      </c>
      <c r="AM68" s="32" t="s">
        <v>623</v>
      </c>
      <c r="AN68" s="32" t="str">
        <f t="shared" si="34"/>
        <v>MODERADO</v>
      </c>
      <c r="AO68" s="32" t="s">
        <v>531</v>
      </c>
      <c r="AP68" s="32" t="str">
        <f t="shared" si="35"/>
        <v>FUERTE</v>
      </c>
      <c r="AQ68" s="45">
        <v>10</v>
      </c>
      <c r="AR68" s="308">
        <v>100</v>
      </c>
      <c r="AS68" s="32" t="str">
        <f t="shared" si="36"/>
        <v>FUERTE</v>
      </c>
      <c r="AT68" s="45">
        <f t="shared" si="37"/>
        <v>100</v>
      </c>
      <c r="AU68" s="45">
        <f>AVERAGE(AT68)</f>
        <v>100</v>
      </c>
      <c r="AV68" s="307" t="str">
        <f t="shared" ref="AV68:AV69" si="39">IF(AU68=100,"FUERTE",IF(AU68&gt;=50,"MODERADO","DEBIL"))</f>
        <v>FUERTE</v>
      </c>
      <c r="AW68" s="81">
        <v>100</v>
      </c>
    </row>
    <row r="69" spans="1:51" ht="59.25" customHeight="1" x14ac:dyDescent="0.2">
      <c r="A69" s="81">
        <v>37</v>
      </c>
      <c r="B69" s="81">
        <v>106</v>
      </c>
      <c r="C69" s="37">
        <v>43158</v>
      </c>
      <c r="D69" s="40" t="s">
        <v>192</v>
      </c>
      <c r="E69" s="40" t="s">
        <v>69</v>
      </c>
      <c r="F69" s="40" t="s">
        <v>190</v>
      </c>
      <c r="G69" s="62" t="s">
        <v>7</v>
      </c>
      <c r="H69" s="61">
        <v>220</v>
      </c>
      <c r="I69" s="39" t="s">
        <v>456</v>
      </c>
      <c r="J69" s="39" t="s">
        <v>457</v>
      </c>
      <c r="K69" s="39" t="s">
        <v>329</v>
      </c>
      <c r="L69" s="39" t="s">
        <v>330</v>
      </c>
      <c r="M69" s="39" t="s">
        <v>351</v>
      </c>
      <c r="N69" s="39"/>
      <c r="O69" s="39" t="s">
        <v>458</v>
      </c>
      <c r="P69" s="32" t="s">
        <v>27</v>
      </c>
      <c r="Q69" s="58">
        <f>+IF(P69=[4]Lista_Desplegable!B$3,[4]Lista_Desplegable!C$3,0)</f>
        <v>10</v>
      </c>
      <c r="R69" s="292" t="s">
        <v>536</v>
      </c>
      <c r="S69" s="58">
        <f>+IF(R69=[4]Lista_Desplegable!B$5,[4]Lista_Desplegable!C$5,0)</f>
        <v>15</v>
      </c>
      <c r="T69" s="292" t="s">
        <v>538</v>
      </c>
      <c r="U69" s="57">
        <f>+IF(T69=[4]Lista_Desplegable!B$7,[4]Lista_Desplegable!C$7,0)</f>
        <v>10</v>
      </c>
      <c r="V69" s="292" t="s">
        <v>540</v>
      </c>
      <c r="W69" s="57">
        <f>+IF(V69=[4]Lista_Desplegable!B$9,[4]Lista_Desplegable!C$9,0)</f>
        <v>15</v>
      </c>
      <c r="X69" s="292" t="s">
        <v>542</v>
      </c>
      <c r="Y69" s="57">
        <f>+IF(X69=[4]Lista_Desplegable!B$11,[4]Lista_Desplegable!C$11,IF([4]Controles!X77=[4]Lista_Desplegable!B$12,[4]Lista_Desplegable!C$12,0))</f>
        <v>15</v>
      </c>
      <c r="Z69" s="292" t="s">
        <v>545</v>
      </c>
      <c r="AA69" s="57">
        <f>+IF(Z69=[4]Lista_Desplegable!B$14,[4]Lista_Desplegable!C$14,0)</f>
        <v>15</v>
      </c>
      <c r="AB69" s="292" t="s">
        <v>547</v>
      </c>
      <c r="AC69" s="57">
        <f>+IF(AB69=[4]Lista_Desplegable!B$16,[4]Lista_Desplegable!C$16,IF([4]Controles!AB77=[4]Lista_Desplegable!B$17,[4]Lista_Desplegable!C$17,0))</f>
        <v>15</v>
      </c>
      <c r="AD69" s="292" t="s">
        <v>27</v>
      </c>
      <c r="AE69" s="57">
        <f>+IF(AD69=[4]Lista_Desplegable!B$19,[4]Lista_Desplegable!C$19,0)</f>
        <v>5</v>
      </c>
      <c r="AF69" s="293">
        <f t="shared" si="30"/>
        <v>100</v>
      </c>
      <c r="AG69" s="32" t="str">
        <f t="shared" si="31"/>
        <v>FUERTE</v>
      </c>
      <c r="AH69" s="32" t="s">
        <v>651</v>
      </c>
      <c r="AI69" s="32" t="s">
        <v>530</v>
      </c>
      <c r="AJ69" s="58" t="str">
        <f>+IF(AI69=[4]Lista_Desplegable!F$2,[4]Lista_Desplegable!G$2,IF([4]Controles!AI77=[4]Lista_Desplegable!F$3,[4]Lista_Desplegable!G$3,"DÉBIL"))</f>
        <v>FUERTE</v>
      </c>
      <c r="AK69" s="292" t="s">
        <v>42</v>
      </c>
      <c r="AL69" s="32" t="str">
        <f t="shared" si="32"/>
        <v>FUERTE</v>
      </c>
      <c r="AM69" s="32" t="s">
        <v>650</v>
      </c>
      <c r="AN69" s="32" t="str">
        <f t="shared" si="34"/>
        <v>FUERTE</v>
      </c>
      <c r="AO69" s="58">
        <f t="shared" ref="AO69" si="40">IF(AN69="FUERTE",10,IF(AN69="MODERADO",5,1))</f>
        <v>10</v>
      </c>
      <c r="AP69" s="32" t="str">
        <f t="shared" si="35"/>
        <v>FUERTE</v>
      </c>
      <c r="AQ69" s="58">
        <f t="shared" ref="AQ69" si="41">IF(AP69="FUERTE",10,IF(AP69="MODERADO",5,1))</f>
        <v>10</v>
      </c>
      <c r="AR69" s="58">
        <f t="shared" ref="AR69" si="42">AO69*AQ69</f>
        <v>100</v>
      </c>
      <c r="AS69" s="32" t="str">
        <f t="shared" si="36"/>
        <v>FUERTE</v>
      </c>
      <c r="AT69" s="58">
        <f t="shared" si="37"/>
        <v>100</v>
      </c>
      <c r="AU69" s="58">
        <f>AVERAGE(AT69)</f>
        <v>100</v>
      </c>
      <c r="AV69" s="307" t="str">
        <f t="shared" si="39"/>
        <v>FUERTE</v>
      </c>
      <c r="AW69" s="308">
        <v>106</v>
      </c>
    </row>
    <row r="70" spans="1:51" ht="55.5" customHeight="1" x14ac:dyDescent="0.2">
      <c r="A70" s="133">
        <v>38</v>
      </c>
      <c r="B70" s="133">
        <v>107</v>
      </c>
      <c r="C70" s="37">
        <v>44067</v>
      </c>
      <c r="D70" s="38" t="s">
        <v>198</v>
      </c>
      <c r="E70" s="38" t="s">
        <v>83</v>
      </c>
      <c r="F70" s="38" t="s">
        <v>195</v>
      </c>
      <c r="G70" s="60" t="s">
        <v>196</v>
      </c>
      <c r="H70" s="61">
        <v>222</v>
      </c>
      <c r="I70" s="39" t="s">
        <v>459</v>
      </c>
      <c r="J70" s="39" t="s">
        <v>460</v>
      </c>
      <c r="K70" s="39" t="s">
        <v>376</v>
      </c>
      <c r="L70" s="39" t="s">
        <v>330</v>
      </c>
      <c r="M70" s="39" t="s">
        <v>331</v>
      </c>
      <c r="N70" s="39" t="s">
        <v>348</v>
      </c>
      <c r="O70" s="39" t="s">
        <v>461</v>
      </c>
      <c r="P70" s="32" t="s">
        <v>27</v>
      </c>
      <c r="Q70" s="58">
        <f>+IF(P70=[4]Lista_Desplegable!B$3,[4]Lista_Desplegable!C$3,0)</f>
        <v>10</v>
      </c>
      <c r="R70" s="292" t="s">
        <v>536</v>
      </c>
      <c r="S70" s="58">
        <f>+IF(R70=[4]Lista_Desplegable!B$5,[4]Lista_Desplegable!C$5,0)</f>
        <v>15</v>
      </c>
      <c r="T70" s="292" t="s">
        <v>538</v>
      </c>
      <c r="U70" s="57">
        <f>+IF(T70=[4]Lista_Desplegable!B$7,[4]Lista_Desplegable!C$7,0)</f>
        <v>10</v>
      </c>
      <c r="V70" s="292" t="s">
        <v>540</v>
      </c>
      <c r="W70" s="57">
        <f>+IF(V70=[4]Lista_Desplegable!B$9,[4]Lista_Desplegable!C$9,0)</f>
        <v>15</v>
      </c>
      <c r="X70" s="292" t="s">
        <v>542</v>
      </c>
      <c r="Y70" s="57">
        <f>+IF(X70=[4]Lista_Desplegable!B$11,[4]Lista_Desplegable!C$11,IF([4]Controles!X78=[4]Lista_Desplegable!B$12,[4]Lista_Desplegable!C$12,0))</f>
        <v>15</v>
      </c>
      <c r="Z70" s="292" t="s">
        <v>545</v>
      </c>
      <c r="AA70" s="57">
        <f>+IF(Z70=[4]Lista_Desplegable!B$14,[4]Lista_Desplegable!C$14,0)</f>
        <v>15</v>
      </c>
      <c r="AB70" s="292" t="s">
        <v>547</v>
      </c>
      <c r="AC70" s="57">
        <f>+IF(AB70=[4]Lista_Desplegable!B$16,[4]Lista_Desplegable!C$16,IF([4]Controles!AB78=[4]Lista_Desplegable!B$17,[4]Lista_Desplegable!C$17,0))</f>
        <v>15</v>
      </c>
      <c r="AD70" s="292" t="s">
        <v>27</v>
      </c>
      <c r="AE70" s="57">
        <f>+IF(AD70=[4]Lista_Desplegable!B$19,[4]Lista_Desplegable!C$19,0)</f>
        <v>5</v>
      </c>
      <c r="AF70" s="293">
        <f t="shared" si="30"/>
        <v>100</v>
      </c>
      <c r="AG70" s="32" t="str">
        <f t="shared" si="31"/>
        <v>FUERTE</v>
      </c>
      <c r="AH70" s="32" t="s">
        <v>652</v>
      </c>
      <c r="AI70" s="32" t="s">
        <v>530</v>
      </c>
      <c r="AJ70" s="58" t="str">
        <f>+IF(AI70=[4]Lista_Desplegable!F$2,[4]Lista_Desplegable!G$2,IF([4]Controles!AI78=[4]Lista_Desplegable!F$3,[4]Lista_Desplegable!G$3,"DÉBIL"))</f>
        <v>FUERTE</v>
      </c>
      <c r="AK70" s="292" t="s">
        <v>42</v>
      </c>
      <c r="AL70" s="32" t="str">
        <f t="shared" si="32"/>
        <v>FUERTE</v>
      </c>
      <c r="AM70" s="32" t="s">
        <v>654</v>
      </c>
      <c r="AN70" s="32" t="str">
        <f t="shared" si="34"/>
        <v>FUERTE</v>
      </c>
      <c r="AO70" s="58">
        <f t="shared" ref="AO70:AO100" si="43">IF(AN70="FUERTE",10,IF(AN70="MODERADO",5,1))</f>
        <v>10</v>
      </c>
      <c r="AP70" s="32" t="str">
        <f t="shared" si="35"/>
        <v>FUERTE</v>
      </c>
      <c r="AQ70" s="58">
        <f t="shared" ref="AQ70:AQ109" si="44">IF(AP70="FUERTE",10,IF(AP70="MODERADO",5,1))</f>
        <v>10</v>
      </c>
      <c r="AR70" s="58">
        <f t="shared" ref="AR70:AR110" si="45">AO70*AQ70</f>
        <v>100</v>
      </c>
      <c r="AS70" s="32" t="str">
        <f t="shared" si="36"/>
        <v>FUERTE</v>
      </c>
      <c r="AT70" s="58">
        <f t="shared" si="37"/>
        <v>100</v>
      </c>
      <c r="AU70" s="58">
        <f>AVERAGE(AT70:AT72)</f>
        <v>100</v>
      </c>
      <c r="AV70" s="294" t="str">
        <f>IF(AU70=100,"FUERTE",IF(AU70&gt;=50,"MODERADO","DEBIL"))</f>
        <v>FUERTE</v>
      </c>
      <c r="AW70" s="295">
        <v>107</v>
      </c>
    </row>
    <row r="71" spans="1:51" ht="58.5" customHeight="1" x14ac:dyDescent="0.2">
      <c r="A71" s="133"/>
      <c r="B71" s="133"/>
      <c r="C71" s="37">
        <v>44068</v>
      </c>
      <c r="D71" s="38" t="s">
        <v>198</v>
      </c>
      <c r="E71" s="38" t="s">
        <v>83</v>
      </c>
      <c r="F71" s="38" t="s">
        <v>195</v>
      </c>
      <c r="G71" s="60" t="s">
        <v>196</v>
      </c>
      <c r="H71" s="61">
        <v>332</v>
      </c>
      <c r="I71" s="39" t="s">
        <v>462</v>
      </c>
      <c r="J71" s="39" t="s">
        <v>463</v>
      </c>
      <c r="K71" s="39" t="s">
        <v>347</v>
      </c>
      <c r="L71" s="39" t="s">
        <v>330</v>
      </c>
      <c r="M71" s="39" t="s">
        <v>331</v>
      </c>
      <c r="N71" s="39" t="s">
        <v>348</v>
      </c>
      <c r="O71" s="39" t="s">
        <v>461</v>
      </c>
      <c r="P71" s="32" t="s">
        <v>27</v>
      </c>
      <c r="Q71" s="58">
        <f>+IF(P71=[4]Lista_Desplegable!B$3,[4]Lista_Desplegable!C$3,0)</f>
        <v>10</v>
      </c>
      <c r="R71" s="292" t="s">
        <v>536</v>
      </c>
      <c r="S71" s="58">
        <f>+IF(R71=[4]Lista_Desplegable!B$5,[4]Lista_Desplegable!C$5,0)</f>
        <v>15</v>
      </c>
      <c r="T71" s="292" t="s">
        <v>538</v>
      </c>
      <c r="U71" s="57">
        <f>+IF(T71=[4]Lista_Desplegable!B$7,[4]Lista_Desplegable!C$7,0)</f>
        <v>10</v>
      </c>
      <c r="V71" s="292" t="s">
        <v>540</v>
      </c>
      <c r="W71" s="57">
        <f>+IF(V71=[4]Lista_Desplegable!B$9,[4]Lista_Desplegable!C$9,0)</f>
        <v>15</v>
      </c>
      <c r="X71" s="292" t="s">
        <v>542</v>
      </c>
      <c r="Y71" s="57">
        <f>+IF(X71=[4]Lista_Desplegable!B$11,[4]Lista_Desplegable!C$11,IF([4]Controles!X79=[4]Lista_Desplegable!B$12,[4]Lista_Desplegable!C$12,0))</f>
        <v>15</v>
      </c>
      <c r="Z71" s="292" t="s">
        <v>545</v>
      </c>
      <c r="AA71" s="57">
        <f>+IF(Z71=[4]Lista_Desplegable!B$14,[4]Lista_Desplegable!C$14,0)</f>
        <v>15</v>
      </c>
      <c r="AB71" s="292" t="s">
        <v>547</v>
      </c>
      <c r="AC71" s="57">
        <f>+IF(AB71=[4]Lista_Desplegable!B$16,[4]Lista_Desplegable!C$16,IF([4]Controles!AB79=[4]Lista_Desplegable!B$17,[4]Lista_Desplegable!C$17,0))</f>
        <v>15</v>
      </c>
      <c r="AD71" s="292" t="s">
        <v>27</v>
      </c>
      <c r="AE71" s="57">
        <f>+IF(AD71=[4]Lista_Desplegable!B$19,[4]Lista_Desplegable!C$19,0)</f>
        <v>5</v>
      </c>
      <c r="AF71" s="293">
        <f t="shared" si="30"/>
        <v>100</v>
      </c>
      <c r="AG71" s="32" t="str">
        <f t="shared" si="31"/>
        <v>FUERTE</v>
      </c>
      <c r="AH71" s="32" t="s">
        <v>652</v>
      </c>
      <c r="AI71" s="32" t="s">
        <v>530</v>
      </c>
      <c r="AJ71" s="58" t="str">
        <f>+IF(AI71=[4]Lista_Desplegable!F$2,[4]Lista_Desplegable!G$2,IF([4]Controles!AI79=[4]Lista_Desplegable!F$3,[4]Lista_Desplegable!G$3,"DÉBIL"))</f>
        <v>FUERTE</v>
      </c>
      <c r="AK71" s="292" t="s">
        <v>42</v>
      </c>
      <c r="AL71" s="32" t="str">
        <f t="shared" si="32"/>
        <v>FUERTE</v>
      </c>
      <c r="AM71" s="32" t="s">
        <v>655</v>
      </c>
      <c r="AN71" s="32" t="str">
        <f t="shared" si="34"/>
        <v>FUERTE</v>
      </c>
      <c r="AO71" s="58">
        <f t="shared" si="43"/>
        <v>10</v>
      </c>
      <c r="AP71" s="32" t="str">
        <f t="shared" si="35"/>
        <v>FUERTE</v>
      </c>
      <c r="AQ71" s="58">
        <f t="shared" si="44"/>
        <v>10</v>
      </c>
      <c r="AR71" s="58">
        <f t="shared" si="45"/>
        <v>100</v>
      </c>
      <c r="AS71" s="32" t="str">
        <f t="shared" si="36"/>
        <v>FUERTE</v>
      </c>
      <c r="AT71" s="58">
        <f t="shared" si="37"/>
        <v>100</v>
      </c>
      <c r="AU71" s="58"/>
      <c r="AV71" s="294"/>
      <c r="AW71" s="295"/>
    </row>
    <row r="72" spans="1:51" ht="67.5" customHeight="1" x14ac:dyDescent="0.2">
      <c r="A72" s="133"/>
      <c r="B72" s="133"/>
      <c r="C72" s="37">
        <v>44069</v>
      </c>
      <c r="D72" s="38" t="s">
        <v>198</v>
      </c>
      <c r="E72" s="38" t="s">
        <v>83</v>
      </c>
      <c r="F72" s="38" t="s">
        <v>195</v>
      </c>
      <c r="G72" s="60" t="s">
        <v>196</v>
      </c>
      <c r="H72" s="61">
        <v>333</v>
      </c>
      <c r="I72" s="39" t="s">
        <v>464</v>
      </c>
      <c r="J72" s="39" t="s">
        <v>464</v>
      </c>
      <c r="K72" s="39" t="s">
        <v>465</v>
      </c>
      <c r="L72" s="39" t="s">
        <v>330</v>
      </c>
      <c r="M72" s="39" t="s">
        <v>331</v>
      </c>
      <c r="N72" s="39" t="s">
        <v>348</v>
      </c>
      <c r="O72" s="39" t="s">
        <v>461</v>
      </c>
      <c r="P72" s="32" t="s">
        <v>27</v>
      </c>
      <c r="Q72" s="58">
        <f>+IF(P72=[4]Lista_Desplegable!B$3,[4]Lista_Desplegable!C$3,0)</f>
        <v>10</v>
      </c>
      <c r="R72" s="292" t="s">
        <v>536</v>
      </c>
      <c r="S72" s="58">
        <f>+IF(R72=[4]Lista_Desplegable!B$5,[4]Lista_Desplegable!C$5,0)</f>
        <v>15</v>
      </c>
      <c r="T72" s="292" t="s">
        <v>538</v>
      </c>
      <c r="U72" s="57">
        <f>+IF(T72=[4]Lista_Desplegable!B$7,[4]Lista_Desplegable!C$7,0)</f>
        <v>10</v>
      </c>
      <c r="V72" s="292" t="s">
        <v>540</v>
      </c>
      <c r="W72" s="57">
        <f>+IF(V72=[4]Lista_Desplegable!B$9,[4]Lista_Desplegable!C$9,0)</f>
        <v>15</v>
      </c>
      <c r="X72" s="292" t="s">
        <v>542</v>
      </c>
      <c r="Y72" s="57">
        <f>+IF(X72=[4]Lista_Desplegable!B$11,[4]Lista_Desplegable!C$11,IF([4]Controles!X80=[4]Lista_Desplegable!B$12,[4]Lista_Desplegable!C$12,0))</f>
        <v>15</v>
      </c>
      <c r="Z72" s="292" t="s">
        <v>545</v>
      </c>
      <c r="AA72" s="57">
        <f>+IF(Z72=[4]Lista_Desplegable!B$14,[4]Lista_Desplegable!C$14,0)</f>
        <v>15</v>
      </c>
      <c r="AB72" s="292" t="s">
        <v>547</v>
      </c>
      <c r="AC72" s="57">
        <f>+IF(AB72=[4]Lista_Desplegable!B$16,[4]Lista_Desplegable!C$16,IF([4]Controles!AB80=[4]Lista_Desplegable!B$17,[4]Lista_Desplegable!C$17,0))</f>
        <v>15</v>
      </c>
      <c r="AD72" s="292" t="s">
        <v>27</v>
      </c>
      <c r="AE72" s="57">
        <f>+IF(AD72=[4]Lista_Desplegable!B$19,[4]Lista_Desplegable!C$19,0)</f>
        <v>5</v>
      </c>
      <c r="AF72" s="293">
        <f t="shared" si="30"/>
        <v>100</v>
      </c>
      <c r="AG72" s="32" t="str">
        <f t="shared" si="31"/>
        <v>FUERTE</v>
      </c>
      <c r="AH72" s="32" t="s">
        <v>653</v>
      </c>
      <c r="AI72" s="32" t="s">
        <v>530</v>
      </c>
      <c r="AJ72" s="58" t="str">
        <f>+IF(AI72=[4]Lista_Desplegable!F$2,[4]Lista_Desplegable!G$2,IF([4]Controles!AI80=[4]Lista_Desplegable!F$3,[4]Lista_Desplegable!G$3,"DÉBIL"))</f>
        <v>FUERTE</v>
      </c>
      <c r="AK72" s="292" t="s">
        <v>42</v>
      </c>
      <c r="AL72" s="32" t="str">
        <f t="shared" si="32"/>
        <v>FUERTE</v>
      </c>
      <c r="AM72" s="32" t="s">
        <v>656</v>
      </c>
      <c r="AN72" s="32" t="str">
        <f t="shared" si="34"/>
        <v>FUERTE</v>
      </c>
      <c r="AO72" s="58">
        <f t="shared" si="43"/>
        <v>10</v>
      </c>
      <c r="AP72" s="32" t="str">
        <f t="shared" si="35"/>
        <v>FUERTE</v>
      </c>
      <c r="AQ72" s="58">
        <f t="shared" si="44"/>
        <v>10</v>
      </c>
      <c r="AR72" s="58">
        <f t="shared" si="45"/>
        <v>100</v>
      </c>
      <c r="AS72" s="32" t="str">
        <f t="shared" si="36"/>
        <v>FUERTE</v>
      </c>
      <c r="AT72" s="58">
        <f t="shared" si="37"/>
        <v>100</v>
      </c>
      <c r="AU72" s="58"/>
      <c r="AV72" s="294"/>
      <c r="AW72" s="295"/>
    </row>
    <row r="73" spans="1:51" ht="99" customHeight="1" x14ac:dyDescent="0.2">
      <c r="A73" s="133">
        <v>39</v>
      </c>
      <c r="B73" s="133">
        <v>110</v>
      </c>
      <c r="C73" s="37">
        <v>43454</v>
      </c>
      <c r="D73" s="38" t="s">
        <v>202</v>
      </c>
      <c r="E73" s="38" t="s">
        <v>69</v>
      </c>
      <c r="F73" s="40" t="s">
        <v>430</v>
      </c>
      <c r="G73" s="38" t="s">
        <v>14</v>
      </c>
      <c r="H73" s="61">
        <v>335</v>
      </c>
      <c r="I73" s="39" t="s">
        <v>466</v>
      </c>
      <c r="J73" s="39" t="s">
        <v>466</v>
      </c>
      <c r="K73" s="39" t="s">
        <v>359</v>
      </c>
      <c r="L73" s="39" t="s">
        <v>330</v>
      </c>
      <c r="M73" s="39" t="s">
        <v>331</v>
      </c>
      <c r="N73" s="39"/>
      <c r="O73" s="39" t="s">
        <v>467</v>
      </c>
      <c r="P73" s="39" t="s">
        <v>27</v>
      </c>
      <c r="Q73" s="58">
        <v>10</v>
      </c>
      <c r="R73" s="61" t="s">
        <v>536</v>
      </c>
      <c r="S73" s="58">
        <v>15</v>
      </c>
      <c r="T73" s="61" t="s">
        <v>538</v>
      </c>
      <c r="U73" s="57">
        <v>10</v>
      </c>
      <c r="V73" s="61" t="s">
        <v>540</v>
      </c>
      <c r="W73" s="57">
        <v>15</v>
      </c>
      <c r="X73" s="61" t="s">
        <v>542</v>
      </c>
      <c r="Y73" s="57">
        <v>15</v>
      </c>
      <c r="Z73" s="61" t="s">
        <v>545</v>
      </c>
      <c r="AA73" s="57">
        <v>15</v>
      </c>
      <c r="AB73" s="61" t="s">
        <v>547</v>
      </c>
      <c r="AC73" s="57">
        <v>10</v>
      </c>
      <c r="AD73" s="61" t="s">
        <v>42</v>
      </c>
      <c r="AE73" s="57">
        <v>5</v>
      </c>
      <c r="AF73" s="293">
        <f t="shared" si="30"/>
        <v>95</v>
      </c>
      <c r="AG73" s="32" t="str">
        <f t="shared" si="31"/>
        <v>MODERADO</v>
      </c>
      <c r="AH73" s="39" t="s">
        <v>842</v>
      </c>
      <c r="AI73" s="39" t="s">
        <v>530</v>
      </c>
      <c r="AJ73" s="45" t="str">
        <f>+IF(AI73=Lista_Desplegable!F$2,Lista_Desplegable!G$2,IF(Controles!AI73=Lista_Desplegable!F$3,Lista_Desplegable!G$3,"DÉBIL"))</f>
        <v>FUERTE</v>
      </c>
      <c r="AK73" s="61" t="s">
        <v>42</v>
      </c>
      <c r="AL73" s="32" t="str">
        <f t="shared" si="32"/>
        <v>FUERTE</v>
      </c>
      <c r="AM73" s="39" t="s">
        <v>841</v>
      </c>
      <c r="AN73" s="32" t="str">
        <f t="shared" si="34"/>
        <v>MODERADO</v>
      </c>
      <c r="AO73" s="45">
        <f t="shared" si="43"/>
        <v>5</v>
      </c>
      <c r="AP73" s="32" t="str">
        <f t="shared" si="35"/>
        <v>FUERTE</v>
      </c>
      <c r="AQ73" s="45">
        <f t="shared" si="44"/>
        <v>10</v>
      </c>
      <c r="AR73" s="45">
        <f t="shared" si="45"/>
        <v>50</v>
      </c>
      <c r="AS73" s="32" t="str">
        <f t="shared" si="36"/>
        <v>MODERADO</v>
      </c>
      <c r="AT73" s="45">
        <f t="shared" si="37"/>
        <v>50</v>
      </c>
      <c r="AU73" s="45">
        <f t="shared" ref="AU73" si="46">AVERAGE(AT73:AT74)</f>
        <v>50</v>
      </c>
      <c r="AV73" s="294" t="str">
        <f>IF(AU73=100,"FUERTE",IF(AU73&gt;=50,"MODERADO","DEBIL"))</f>
        <v>MODERADO</v>
      </c>
      <c r="AW73" s="133">
        <v>110</v>
      </c>
    </row>
    <row r="74" spans="1:51" ht="88.5" customHeight="1" x14ac:dyDescent="0.2">
      <c r="A74" s="133"/>
      <c r="B74" s="133"/>
      <c r="C74" s="37">
        <v>43455</v>
      </c>
      <c r="D74" s="38" t="s">
        <v>202</v>
      </c>
      <c r="E74" s="38" t="s">
        <v>69</v>
      </c>
      <c r="F74" s="40" t="s">
        <v>430</v>
      </c>
      <c r="G74" s="38" t="s">
        <v>14</v>
      </c>
      <c r="H74" s="61">
        <v>336</v>
      </c>
      <c r="I74" s="39" t="s">
        <v>468</v>
      </c>
      <c r="J74" s="39" t="s">
        <v>469</v>
      </c>
      <c r="K74" s="39" t="s">
        <v>347</v>
      </c>
      <c r="L74" s="39" t="s">
        <v>330</v>
      </c>
      <c r="M74" s="39" t="s">
        <v>331</v>
      </c>
      <c r="N74" s="39"/>
      <c r="O74" s="39" t="s">
        <v>432</v>
      </c>
      <c r="P74" s="39" t="s">
        <v>27</v>
      </c>
      <c r="Q74" s="58">
        <v>10</v>
      </c>
      <c r="R74" s="61" t="s">
        <v>536</v>
      </c>
      <c r="S74" s="58">
        <v>15</v>
      </c>
      <c r="T74" s="61" t="s">
        <v>538</v>
      </c>
      <c r="U74" s="57">
        <v>10</v>
      </c>
      <c r="V74" s="61" t="s">
        <v>540</v>
      </c>
      <c r="W74" s="57">
        <v>15</v>
      </c>
      <c r="X74" s="61" t="s">
        <v>542</v>
      </c>
      <c r="Y74" s="57">
        <v>15</v>
      </c>
      <c r="Z74" s="61" t="s">
        <v>545</v>
      </c>
      <c r="AA74" s="57">
        <v>15</v>
      </c>
      <c r="AB74" s="61" t="s">
        <v>547</v>
      </c>
      <c r="AC74" s="57">
        <v>10</v>
      </c>
      <c r="AD74" s="61" t="s">
        <v>27</v>
      </c>
      <c r="AE74" s="57">
        <v>5</v>
      </c>
      <c r="AF74" s="293">
        <f t="shared" si="30"/>
        <v>95</v>
      </c>
      <c r="AG74" s="32" t="str">
        <f t="shared" si="31"/>
        <v>MODERADO</v>
      </c>
      <c r="AH74" s="39" t="s">
        <v>840</v>
      </c>
      <c r="AI74" s="39" t="s">
        <v>530</v>
      </c>
      <c r="AJ74" s="45" t="str">
        <f>+IF(AI74=Lista_Desplegable!F$2,Lista_Desplegable!G$2,IF(Controles!AI74=Lista_Desplegable!F$3,Lista_Desplegable!G$3,"DÉBIL"))</f>
        <v>FUERTE</v>
      </c>
      <c r="AK74" s="61" t="s">
        <v>42</v>
      </c>
      <c r="AL74" s="32" t="str">
        <f t="shared" si="32"/>
        <v>FUERTE</v>
      </c>
      <c r="AM74" s="39" t="s">
        <v>841</v>
      </c>
      <c r="AN74" s="32" t="str">
        <f t="shared" si="34"/>
        <v>MODERADO</v>
      </c>
      <c r="AO74" s="45">
        <f t="shared" si="43"/>
        <v>5</v>
      </c>
      <c r="AP74" s="32" t="str">
        <f t="shared" si="35"/>
        <v>FUERTE</v>
      </c>
      <c r="AQ74" s="45">
        <f t="shared" si="44"/>
        <v>10</v>
      </c>
      <c r="AR74" s="45">
        <f t="shared" si="45"/>
        <v>50</v>
      </c>
      <c r="AS74" s="32" t="str">
        <f t="shared" si="36"/>
        <v>MODERADO</v>
      </c>
      <c r="AT74" s="45">
        <f t="shared" si="37"/>
        <v>50</v>
      </c>
      <c r="AU74" s="45"/>
      <c r="AV74" s="294"/>
      <c r="AW74" s="133"/>
    </row>
    <row r="75" spans="1:51" ht="60.75" customHeight="1" x14ac:dyDescent="0.2">
      <c r="A75" s="133">
        <v>40</v>
      </c>
      <c r="B75" s="133">
        <v>111</v>
      </c>
      <c r="C75" s="37">
        <v>43132</v>
      </c>
      <c r="D75" s="38" t="s">
        <v>205</v>
      </c>
      <c r="E75" s="38" t="s">
        <v>69</v>
      </c>
      <c r="F75" s="38" t="s">
        <v>156</v>
      </c>
      <c r="G75" s="38" t="s">
        <v>12</v>
      </c>
      <c r="H75" s="61">
        <v>250</v>
      </c>
      <c r="I75" s="39" t="s">
        <v>470</v>
      </c>
      <c r="J75" s="39" t="s">
        <v>470</v>
      </c>
      <c r="K75" s="39" t="s">
        <v>329</v>
      </c>
      <c r="L75" s="39" t="s">
        <v>330</v>
      </c>
      <c r="M75" s="39" t="s">
        <v>331</v>
      </c>
      <c r="N75" s="39" t="s">
        <v>332</v>
      </c>
      <c r="O75" s="39" t="s">
        <v>471</v>
      </c>
      <c r="P75" s="32" t="s">
        <v>27</v>
      </c>
      <c r="Q75" s="58">
        <v>10</v>
      </c>
      <c r="R75" s="292" t="s">
        <v>536</v>
      </c>
      <c r="S75" s="58">
        <v>15</v>
      </c>
      <c r="T75" s="292" t="s">
        <v>538</v>
      </c>
      <c r="U75" s="57">
        <v>10</v>
      </c>
      <c r="V75" s="292" t="s">
        <v>541</v>
      </c>
      <c r="W75" s="57">
        <v>15</v>
      </c>
      <c r="X75" s="292" t="s">
        <v>542</v>
      </c>
      <c r="Y75" s="57">
        <v>15</v>
      </c>
      <c r="Z75" s="292" t="s">
        <v>545</v>
      </c>
      <c r="AA75" s="57">
        <v>15</v>
      </c>
      <c r="AB75" s="292" t="s">
        <v>547</v>
      </c>
      <c r="AC75" s="57">
        <v>10</v>
      </c>
      <c r="AD75" s="292" t="s">
        <v>27</v>
      </c>
      <c r="AE75" s="57">
        <v>5</v>
      </c>
      <c r="AF75" s="293">
        <f t="shared" si="30"/>
        <v>95</v>
      </c>
      <c r="AG75" s="32" t="str">
        <f t="shared" si="31"/>
        <v>MODERADO</v>
      </c>
      <c r="AH75" s="306" t="s">
        <v>761</v>
      </c>
      <c r="AI75" s="32" t="s">
        <v>530</v>
      </c>
      <c r="AJ75" s="58" t="s">
        <v>531</v>
      </c>
      <c r="AK75" s="292" t="s">
        <v>42</v>
      </c>
      <c r="AL75" s="32" t="str">
        <f t="shared" si="32"/>
        <v>FUERTE</v>
      </c>
      <c r="AM75" s="306" t="s">
        <v>762</v>
      </c>
      <c r="AN75" s="32" t="str">
        <f t="shared" si="34"/>
        <v>MODERADO</v>
      </c>
      <c r="AO75" s="58">
        <v>1</v>
      </c>
      <c r="AP75" s="32" t="str">
        <f t="shared" si="35"/>
        <v>FUERTE</v>
      </c>
      <c r="AQ75" s="58">
        <v>10</v>
      </c>
      <c r="AR75" s="45">
        <f t="shared" si="45"/>
        <v>10</v>
      </c>
      <c r="AS75" s="32" t="str">
        <f t="shared" si="36"/>
        <v>DEBIL</v>
      </c>
      <c r="AT75" s="58">
        <v>0</v>
      </c>
      <c r="AU75" s="58">
        <v>0</v>
      </c>
      <c r="AV75" s="294" t="str">
        <f>IF(AU75=100,"FUERTE",IF(AU75&gt;=50,"MODERADO","DEBIL"))</f>
        <v>DEBIL</v>
      </c>
      <c r="AW75" s="295">
        <v>111</v>
      </c>
    </row>
    <row r="76" spans="1:51" s="312" customFormat="1" ht="87" customHeight="1" x14ac:dyDescent="0.2">
      <c r="A76" s="133"/>
      <c r="B76" s="133"/>
      <c r="C76" s="37">
        <v>43133</v>
      </c>
      <c r="D76" s="38" t="s">
        <v>205</v>
      </c>
      <c r="E76" s="38" t="s">
        <v>69</v>
      </c>
      <c r="F76" s="38" t="s">
        <v>156</v>
      </c>
      <c r="G76" s="38" t="s">
        <v>12</v>
      </c>
      <c r="H76" s="61">
        <v>251</v>
      </c>
      <c r="I76" s="39" t="s">
        <v>472</v>
      </c>
      <c r="J76" s="39" t="s">
        <v>472</v>
      </c>
      <c r="K76" s="39" t="s">
        <v>329</v>
      </c>
      <c r="L76" s="39" t="s">
        <v>330</v>
      </c>
      <c r="M76" s="39" t="s">
        <v>331</v>
      </c>
      <c r="N76" s="39" t="s">
        <v>332</v>
      </c>
      <c r="O76" s="39" t="s">
        <v>471</v>
      </c>
      <c r="P76" s="32" t="s">
        <v>27</v>
      </c>
      <c r="Q76" s="58">
        <v>10</v>
      </c>
      <c r="R76" s="292" t="s">
        <v>536</v>
      </c>
      <c r="S76" s="58">
        <v>15</v>
      </c>
      <c r="T76" s="292" t="s">
        <v>538</v>
      </c>
      <c r="U76" s="57">
        <v>10</v>
      </c>
      <c r="V76" s="292" t="s">
        <v>541</v>
      </c>
      <c r="W76" s="57">
        <v>15</v>
      </c>
      <c r="X76" s="292" t="s">
        <v>542</v>
      </c>
      <c r="Y76" s="57">
        <v>15</v>
      </c>
      <c r="Z76" s="292" t="s">
        <v>545</v>
      </c>
      <c r="AA76" s="57">
        <v>15</v>
      </c>
      <c r="AB76" s="292" t="s">
        <v>547</v>
      </c>
      <c r="AC76" s="57">
        <v>10</v>
      </c>
      <c r="AD76" s="292" t="s">
        <v>27</v>
      </c>
      <c r="AE76" s="57">
        <v>5</v>
      </c>
      <c r="AF76" s="293">
        <f t="shared" si="30"/>
        <v>95</v>
      </c>
      <c r="AG76" s="32" t="str">
        <f t="shared" si="31"/>
        <v>MODERADO</v>
      </c>
      <c r="AH76" s="306" t="s">
        <v>763</v>
      </c>
      <c r="AI76" s="32" t="s">
        <v>530</v>
      </c>
      <c r="AJ76" s="58" t="s">
        <v>531</v>
      </c>
      <c r="AK76" s="292" t="s">
        <v>42</v>
      </c>
      <c r="AL76" s="32" t="str">
        <f t="shared" si="32"/>
        <v>FUERTE</v>
      </c>
      <c r="AM76" s="306" t="s">
        <v>764</v>
      </c>
      <c r="AN76" s="32" t="str">
        <f t="shared" si="34"/>
        <v>MODERADO</v>
      </c>
      <c r="AO76" s="58">
        <v>1</v>
      </c>
      <c r="AP76" s="32" t="str">
        <f t="shared" si="35"/>
        <v>FUERTE</v>
      </c>
      <c r="AQ76" s="58">
        <v>10</v>
      </c>
      <c r="AR76" s="45">
        <f t="shared" si="45"/>
        <v>10</v>
      </c>
      <c r="AS76" s="32" t="str">
        <f t="shared" si="36"/>
        <v>DEBIL</v>
      </c>
      <c r="AT76" s="58">
        <v>0</v>
      </c>
      <c r="AU76" s="58"/>
      <c r="AV76" s="294"/>
      <c r="AW76" s="295"/>
      <c r="AX76" s="260"/>
      <c r="AY76" s="260"/>
    </row>
    <row r="77" spans="1:51" s="312" customFormat="1" ht="80.25" customHeight="1" x14ac:dyDescent="0.2">
      <c r="A77" s="133">
        <v>41</v>
      </c>
      <c r="B77" s="133">
        <v>113</v>
      </c>
      <c r="C77" s="37">
        <v>43490</v>
      </c>
      <c r="D77" s="38" t="s">
        <v>209</v>
      </c>
      <c r="E77" s="38" t="s">
        <v>69</v>
      </c>
      <c r="F77" s="38" t="s">
        <v>55</v>
      </c>
      <c r="G77" s="38" t="s">
        <v>10</v>
      </c>
      <c r="H77" s="61">
        <v>260</v>
      </c>
      <c r="I77" s="39" t="s">
        <v>473</v>
      </c>
      <c r="J77" s="39" t="s">
        <v>473</v>
      </c>
      <c r="K77" s="39" t="s">
        <v>329</v>
      </c>
      <c r="L77" s="39" t="s">
        <v>330</v>
      </c>
      <c r="M77" s="39" t="s">
        <v>331</v>
      </c>
      <c r="N77" s="39"/>
      <c r="O77" s="39" t="s">
        <v>474</v>
      </c>
      <c r="P77" s="32" t="s">
        <v>27</v>
      </c>
      <c r="Q77" s="58">
        <v>10</v>
      </c>
      <c r="R77" s="292" t="s">
        <v>536</v>
      </c>
      <c r="S77" s="58">
        <v>15</v>
      </c>
      <c r="T77" s="292" t="s">
        <v>538</v>
      </c>
      <c r="U77" s="57">
        <v>10</v>
      </c>
      <c r="V77" s="292" t="s">
        <v>541</v>
      </c>
      <c r="W77" s="57">
        <v>15</v>
      </c>
      <c r="X77" s="292" t="s">
        <v>542</v>
      </c>
      <c r="Y77" s="57">
        <v>15</v>
      </c>
      <c r="Z77" s="292" t="s">
        <v>545</v>
      </c>
      <c r="AA77" s="57">
        <v>15</v>
      </c>
      <c r="AB77" s="292" t="s">
        <v>547</v>
      </c>
      <c r="AC77" s="57">
        <v>10</v>
      </c>
      <c r="AD77" s="292" t="s">
        <v>27</v>
      </c>
      <c r="AE77" s="57">
        <v>5</v>
      </c>
      <c r="AF77" s="293">
        <f t="shared" si="30"/>
        <v>95</v>
      </c>
      <c r="AG77" s="32" t="str">
        <f t="shared" si="31"/>
        <v>MODERADO</v>
      </c>
      <c r="AH77" s="32" t="s">
        <v>624</v>
      </c>
      <c r="AI77" s="32" t="s">
        <v>530</v>
      </c>
      <c r="AJ77" s="58" t="s">
        <v>531</v>
      </c>
      <c r="AK77" s="292" t="s">
        <v>42</v>
      </c>
      <c r="AL77" s="32" t="str">
        <f t="shared" si="32"/>
        <v>FUERTE</v>
      </c>
      <c r="AM77" s="32" t="s">
        <v>626</v>
      </c>
      <c r="AN77" s="32" t="str">
        <f t="shared" si="34"/>
        <v>MODERADO</v>
      </c>
      <c r="AO77" s="58">
        <v>5</v>
      </c>
      <c r="AP77" s="32" t="str">
        <f t="shared" si="35"/>
        <v>FUERTE</v>
      </c>
      <c r="AQ77" s="58">
        <v>10</v>
      </c>
      <c r="AR77" s="45">
        <f t="shared" si="45"/>
        <v>50</v>
      </c>
      <c r="AS77" s="32" t="str">
        <f t="shared" si="36"/>
        <v>MODERADO</v>
      </c>
      <c r="AT77" s="45">
        <f t="shared" si="37"/>
        <v>50</v>
      </c>
      <c r="AU77" s="45">
        <f t="shared" ref="AU77" si="47">AVERAGE(AT77:AT78)</f>
        <v>50</v>
      </c>
      <c r="AV77" s="314" t="str">
        <f>IF(AU77=100,"FUERTE",IF(AU77&gt;=50,"MODERADO","DEBIL"))</f>
        <v>MODERADO</v>
      </c>
      <c r="AW77" s="133">
        <v>113</v>
      </c>
      <c r="AX77" s="260"/>
      <c r="AY77" s="260"/>
    </row>
    <row r="78" spans="1:51" s="312" customFormat="1" ht="60" customHeight="1" x14ac:dyDescent="0.2">
      <c r="A78" s="133"/>
      <c r="B78" s="133"/>
      <c r="C78" s="37">
        <v>43491</v>
      </c>
      <c r="D78" s="38" t="s">
        <v>209</v>
      </c>
      <c r="E78" s="38" t="s">
        <v>69</v>
      </c>
      <c r="F78" s="38" t="s">
        <v>55</v>
      </c>
      <c r="G78" s="38" t="s">
        <v>10</v>
      </c>
      <c r="H78" s="61">
        <v>261</v>
      </c>
      <c r="I78" s="39" t="s">
        <v>475</v>
      </c>
      <c r="J78" s="39" t="s">
        <v>475</v>
      </c>
      <c r="K78" s="39" t="s">
        <v>329</v>
      </c>
      <c r="L78" s="39" t="s">
        <v>330</v>
      </c>
      <c r="M78" s="39" t="s">
        <v>331</v>
      </c>
      <c r="N78" s="39" t="s">
        <v>332</v>
      </c>
      <c r="O78" s="39" t="s">
        <v>474</v>
      </c>
      <c r="P78" s="32" t="s">
        <v>27</v>
      </c>
      <c r="Q78" s="58">
        <v>10</v>
      </c>
      <c r="R78" s="292" t="s">
        <v>536</v>
      </c>
      <c r="S78" s="58">
        <v>15</v>
      </c>
      <c r="T78" s="292" t="s">
        <v>538</v>
      </c>
      <c r="U78" s="57">
        <v>10</v>
      </c>
      <c r="V78" s="292" t="s">
        <v>541</v>
      </c>
      <c r="W78" s="57">
        <v>15</v>
      </c>
      <c r="X78" s="292" t="s">
        <v>542</v>
      </c>
      <c r="Y78" s="57">
        <v>15</v>
      </c>
      <c r="Z78" s="292" t="s">
        <v>545</v>
      </c>
      <c r="AA78" s="57">
        <v>15</v>
      </c>
      <c r="AB78" s="292" t="s">
        <v>547</v>
      </c>
      <c r="AC78" s="57">
        <v>10</v>
      </c>
      <c r="AD78" s="292" t="s">
        <v>27</v>
      </c>
      <c r="AE78" s="57">
        <v>5</v>
      </c>
      <c r="AF78" s="293">
        <f t="shared" si="30"/>
        <v>95</v>
      </c>
      <c r="AG78" s="32" t="str">
        <f t="shared" si="31"/>
        <v>MODERADO</v>
      </c>
      <c r="AH78" s="32" t="s">
        <v>625</v>
      </c>
      <c r="AI78" s="32" t="s">
        <v>530</v>
      </c>
      <c r="AJ78" s="58" t="s">
        <v>531</v>
      </c>
      <c r="AK78" s="292" t="s">
        <v>42</v>
      </c>
      <c r="AL78" s="32" t="str">
        <f t="shared" si="32"/>
        <v>FUERTE</v>
      </c>
      <c r="AM78" s="32" t="s">
        <v>627</v>
      </c>
      <c r="AN78" s="32" t="str">
        <f t="shared" si="34"/>
        <v>MODERADO</v>
      </c>
      <c r="AO78" s="58">
        <v>5</v>
      </c>
      <c r="AP78" s="32" t="str">
        <f t="shared" si="35"/>
        <v>FUERTE</v>
      </c>
      <c r="AQ78" s="58">
        <v>10</v>
      </c>
      <c r="AR78" s="45">
        <f t="shared" si="45"/>
        <v>50</v>
      </c>
      <c r="AS78" s="32" t="str">
        <f t="shared" si="36"/>
        <v>MODERADO</v>
      </c>
      <c r="AT78" s="45">
        <f t="shared" si="37"/>
        <v>50</v>
      </c>
      <c r="AU78" s="45"/>
      <c r="AV78" s="315"/>
      <c r="AW78" s="133"/>
      <c r="AX78" s="260"/>
      <c r="AY78" s="260"/>
    </row>
    <row r="79" spans="1:51" s="312" customFormat="1" ht="73.5" customHeight="1" x14ac:dyDescent="0.2">
      <c r="A79" s="133">
        <v>42</v>
      </c>
      <c r="B79" s="133">
        <v>117</v>
      </c>
      <c r="C79" s="37">
        <v>43467</v>
      </c>
      <c r="D79" s="38" t="s">
        <v>213</v>
      </c>
      <c r="E79" s="38" t="s">
        <v>69</v>
      </c>
      <c r="F79" s="38" t="s">
        <v>62</v>
      </c>
      <c r="G79" s="38" t="s">
        <v>8</v>
      </c>
      <c r="H79" s="61">
        <v>296</v>
      </c>
      <c r="I79" s="39" t="s">
        <v>476</v>
      </c>
      <c r="J79" s="39" t="s">
        <v>476</v>
      </c>
      <c r="K79" s="39" t="s">
        <v>329</v>
      </c>
      <c r="L79" s="39" t="s">
        <v>330</v>
      </c>
      <c r="M79" s="39" t="s">
        <v>331</v>
      </c>
      <c r="N79" s="39"/>
      <c r="O79" s="39" t="s">
        <v>353</v>
      </c>
      <c r="P79" s="32" t="s">
        <v>27</v>
      </c>
      <c r="Q79" s="58">
        <v>10</v>
      </c>
      <c r="R79" s="292" t="s">
        <v>536</v>
      </c>
      <c r="S79" s="58">
        <v>15</v>
      </c>
      <c r="T79" s="292" t="s">
        <v>538</v>
      </c>
      <c r="U79" s="57">
        <v>10</v>
      </c>
      <c r="V79" s="292" t="s">
        <v>541</v>
      </c>
      <c r="W79" s="57">
        <v>15</v>
      </c>
      <c r="X79" s="292" t="s">
        <v>542</v>
      </c>
      <c r="Y79" s="57">
        <v>15</v>
      </c>
      <c r="Z79" s="292" t="s">
        <v>546</v>
      </c>
      <c r="AA79" s="57">
        <v>15</v>
      </c>
      <c r="AB79" s="292" t="s">
        <v>548</v>
      </c>
      <c r="AC79" s="57">
        <v>10</v>
      </c>
      <c r="AD79" s="292" t="s">
        <v>42</v>
      </c>
      <c r="AE79" s="57">
        <v>5</v>
      </c>
      <c r="AF79" s="293">
        <f t="shared" si="30"/>
        <v>95</v>
      </c>
      <c r="AG79" s="32" t="str">
        <f t="shared" si="31"/>
        <v>MODERADO</v>
      </c>
      <c r="AH79" s="32" t="s">
        <v>712</v>
      </c>
      <c r="AI79" s="32" t="s">
        <v>534</v>
      </c>
      <c r="AJ79" s="58" t="s">
        <v>569</v>
      </c>
      <c r="AK79" s="292" t="s">
        <v>42</v>
      </c>
      <c r="AL79" s="32" t="str">
        <f t="shared" si="32"/>
        <v>DÉBIL</v>
      </c>
      <c r="AM79" s="32" t="s">
        <v>717</v>
      </c>
      <c r="AN79" s="32" t="str">
        <f t="shared" si="34"/>
        <v>MODERADO</v>
      </c>
      <c r="AO79" s="58">
        <v>1</v>
      </c>
      <c r="AP79" s="32" t="str">
        <f t="shared" si="35"/>
        <v>DÉBIL</v>
      </c>
      <c r="AQ79" s="58">
        <v>1</v>
      </c>
      <c r="AR79" s="45">
        <f t="shared" si="45"/>
        <v>1</v>
      </c>
      <c r="AS79" s="32" t="str">
        <f t="shared" si="36"/>
        <v>DEBIL</v>
      </c>
      <c r="AT79" s="58">
        <v>0</v>
      </c>
      <c r="AU79" s="58">
        <v>66.666666666666671</v>
      </c>
      <c r="AV79" s="294" t="str">
        <f>IF(AU79=100,"FUERTE",IF(AU79&gt;=50,"MODERADO","DEBIL"))</f>
        <v>MODERADO</v>
      </c>
      <c r="AW79" s="295">
        <v>117</v>
      </c>
      <c r="AX79" s="260"/>
      <c r="AY79" s="260"/>
    </row>
    <row r="80" spans="1:51" s="312" customFormat="1" ht="30" customHeight="1" x14ac:dyDescent="0.2">
      <c r="A80" s="133"/>
      <c r="B80" s="133"/>
      <c r="C80" s="37">
        <v>43468</v>
      </c>
      <c r="D80" s="38" t="s">
        <v>213</v>
      </c>
      <c r="E80" s="38" t="s">
        <v>69</v>
      </c>
      <c r="F80" s="38" t="s">
        <v>62</v>
      </c>
      <c r="G80" s="38" t="s">
        <v>8</v>
      </c>
      <c r="H80" s="61">
        <v>297</v>
      </c>
      <c r="I80" s="39" t="s">
        <v>477</v>
      </c>
      <c r="J80" s="39" t="s">
        <v>477</v>
      </c>
      <c r="K80" s="39" t="s">
        <v>329</v>
      </c>
      <c r="L80" s="39" t="s">
        <v>330</v>
      </c>
      <c r="M80" s="39" t="s">
        <v>331</v>
      </c>
      <c r="N80" s="39"/>
      <c r="O80" s="39" t="s">
        <v>353</v>
      </c>
      <c r="P80" s="32" t="s">
        <v>27</v>
      </c>
      <c r="Q80" s="58">
        <v>10</v>
      </c>
      <c r="R80" s="292" t="s">
        <v>536</v>
      </c>
      <c r="S80" s="58">
        <v>15</v>
      </c>
      <c r="T80" s="292" t="s">
        <v>538</v>
      </c>
      <c r="U80" s="57">
        <v>10</v>
      </c>
      <c r="V80" s="292" t="s">
        <v>540</v>
      </c>
      <c r="W80" s="57">
        <v>15</v>
      </c>
      <c r="X80" s="292" t="s">
        <v>542</v>
      </c>
      <c r="Y80" s="57">
        <v>15</v>
      </c>
      <c r="Z80" s="292" t="s">
        <v>545</v>
      </c>
      <c r="AA80" s="57">
        <v>15</v>
      </c>
      <c r="AB80" s="292" t="s">
        <v>547</v>
      </c>
      <c r="AC80" s="57">
        <v>10</v>
      </c>
      <c r="AD80" s="292" t="s">
        <v>27</v>
      </c>
      <c r="AE80" s="57">
        <v>5</v>
      </c>
      <c r="AF80" s="293">
        <f t="shared" si="30"/>
        <v>95</v>
      </c>
      <c r="AG80" s="32" t="str">
        <f t="shared" si="31"/>
        <v>MODERADO</v>
      </c>
      <c r="AH80" s="32" t="s">
        <v>713</v>
      </c>
      <c r="AI80" s="32" t="s">
        <v>530</v>
      </c>
      <c r="AJ80" s="58" t="s">
        <v>531</v>
      </c>
      <c r="AK80" s="292" t="s">
        <v>42</v>
      </c>
      <c r="AL80" s="32" t="str">
        <f t="shared" si="32"/>
        <v>FUERTE</v>
      </c>
      <c r="AM80" s="32" t="s">
        <v>718</v>
      </c>
      <c r="AN80" s="32" t="str">
        <f t="shared" si="34"/>
        <v>MODERADO</v>
      </c>
      <c r="AO80" s="58">
        <v>10</v>
      </c>
      <c r="AP80" s="32" t="str">
        <f t="shared" si="35"/>
        <v>FUERTE</v>
      </c>
      <c r="AQ80" s="58">
        <v>10</v>
      </c>
      <c r="AR80" s="58">
        <v>100</v>
      </c>
      <c r="AS80" s="32" t="str">
        <f t="shared" si="36"/>
        <v>FUERTE</v>
      </c>
      <c r="AT80" s="58">
        <v>100</v>
      </c>
      <c r="AU80" s="58"/>
      <c r="AV80" s="294"/>
      <c r="AW80" s="295"/>
      <c r="AX80" s="260"/>
      <c r="AY80" s="260"/>
    </row>
    <row r="81" spans="1:51" s="312" customFormat="1" ht="51" customHeight="1" x14ac:dyDescent="0.2">
      <c r="A81" s="133"/>
      <c r="B81" s="133"/>
      <c r="C81" s="37">
        <v>43469</v>
      </c>
      <c r="D81" s="38" t="s">
        <v>213</v>
      </c>
      <c r="E81" s="38" t="s">
        <v>69</v>
      </c>
      <c r="F81" s="38" t="s">
        <v>62</v>
      </c>
      <c r="G81" s="38" t="s">
        <v>8</v>
      </c>
      <c r="H81" s="61">
        <v>298</v>
      </c>
      <c r="I81" s="39" t="s">
        <v>478</v>
      </c>
      <c r="J81" s="39" t="s">
        <v>479</v>
      </c>
      <c r="K81" s="39" t="s">
        <v>329</v>
      </c>
      <c r="L81" s="39" t="s">
        <v>330</v>
      </c>
      <c r="M81" s="39" t="s">
        <v>331</v>
      </c>
      <c r="N81" s="39"/>
      <c r="O81" s="39" t="s">
        <v>353</v>
      </c>
      <c r="P81" s="32" t="s">
        <v>27</v>
      </c>
      <c r="Q81" s="58">
        <v>10</v>
      </c>
      <c r="R81" s="292" t="s">
        <v>536</v>
      </c>
      <c r="S81" s="58">
        <v>15</v>
      </c>
      <c r="T81" s="292" t="s">
        <v>538</v>
      </c>
      <c r="U81" s="57">
        <v>10</v>
      </c>
      <c r="V81" s="292" t="s">
        <v>540</v>
      </c>
      <c r="W81" s="57">
        <v>15</v>
      </c>
      <c r="X81" s="292" t="s">
        <v>542</v>
      </c>
      <c r="Y81" s="57">
        <v>15</v>
      </c>
      <c r="Z81" s="292" t="s">
        <v>545</v>
      </c>
      <c r="AA81" s="57">
        <v>15</v>
      </c>
      <c r="AB81" s="292" t="s">
        <v>547</v>
      </c>
      <c r="AC81" s="57">
        <v>10</v>
      </c>
      <c r="AD81" s="292" t="s">
        <v>27</v>
      </c>
      <c r="AE81" s="57">
        <v>5</v>
      </c>
      <c r="AF81" s="293">
        <f t="shared" si="30"/>
        <v>95</v>
      </c>
      <c r="AG81" s="32" t="str">
        <f t="shared" si="31"/>
        <v>MODERADO</v>
      </c>
      <c r="AH81" s="32" t="s">
        <v>714</v>
      </c>
      <c r="AI81" s="32" t="s">
        <v>530</v>
      </c>
      <c r="AJ81" s="58" t="s">
        <v>531</v>
      </c>
      <c r="AK81" s="292" t="s">
        <v>42</v>
      </c>
      <c r="AL81" s="32" t="str">
        <f t="shared" si="32"/>
        <v>FUERTE</v>
      </c>
      <c r="AM81" s="32" t="s">
        <v>719</v>
      </c>
      <c r="AN81" s="32" t="str">
        <f t="shared" si="34"/>
        <v>MODERADO</v>
      </c>
      <c r="AO81" s="58">
        <v>10</v>
      </c>
      <c r="AP81" s="32" t="str">
        <f t="shared" si="35"/>
        <v>FUERTE</v>
      </c>
      <c r="AQ81" s="58">
        <v>10</v>
      </c>
      <c r="AR81" s="58">
        <v>100</v>
      </c>
      <c r="AS81" s="32" t="str">
        <f t="shared" si="36"/>
        <v>FUERTE</v>
      </c>
      <c r="AT81" s="58">
        <v>100</v>
      </c>
      <c r="AU81" s="58"/>
      <c r="AV81" s="294"/>
      <c r="AW81" s="295"/>
      <c r="AX81" s="260"/>
      <c r="AY81" s="260"/>
    </row>
    <row r="82" spans="1:51" ht="39.75" customHeight="1" x14ac:dyDescent="0.2">
      <c r="A82" s="133">
        <v>43</v>
      </c>
      <c r="B82" s="133">
        <v>118</v>
      </c>
      <c r="C82" s="37">
        <v>43467</v>
      </c>
      <c r="D82" s="38" t="s">
        <v>216</v>
      </c>
      <c r="E82" s="38" t="s">
        <v>83</v>
      </c>
      <c r="F82" s="38" t="s">
        <v>62</v>
      </c>
      <c r="G82" s="38" t="s">
        <v>8</v>
      </c>
      <c r="H82" s="61">
        <v>302</v>
      </c>
      <c r="I82" s="39" t="s">
        <v>480</v>
      </c>
      <c r="J82" s="39" t="s">
        <v>481</v>
      </c>
      <c r="K82" s="39" t="s">
        <v>329</v>
      </c>
      <c r="L82" s="39" t="s">
        <v>330</v>
      </c>
      <c r="M82" s="39" t="s">
        <v>331</v>
      </c>
      <c r="N82" s="39"/>
      <c r="O82" s="39" t="s">
        <v>353</v>
      </c>
      <c r="P82" s="32" t="s">
        <v>27</v>
      </c>
      <c r="Q82" s="58">
        <v>10</v>
      </c>
      <c r="R82" s="292" t="s">
        <v>536</v>
      </c>
      <c r="S82" s="58">
        <v>15</v>
      </c>
      <c r="T82" s="292" t="s">
        <v>538</v>
      </c>
      <c r="U82" s="57">
        <v>10</v>
      </c>
      <c r="V82" s="292" t="s">
        <v>540</v>
      </c>
      <c r="W82" s="57">
        <v>15</v>
      </c>
      <c r="X82" s="292" t="s">
        <v>542</v>
      </c>
      <c r="Y82" s="57">
        <v>15</v>
      </c>
      <c r="Z82" s="292" t="s">
        <v>545</v>
      </c>
      <c r="AA82" s="57">
        <v>15</v>
      </c>
      <c r="AB82" s="292" t="s">
        <v>547</v>
      </c>
      <c r="AC82" s="57">
        <v>10</v>
      </c>
      <c r="AD82" s="292" t="s">
        <v>42</v>
      </c>
      <c r="AE82" s="57">
        <v>5</v>
      </c>
      <c r="AF82" s="293">
        <f t="shared" si="30"/>
        <v>95</v>
      </c>
      <c r="AG82" s="32" t="str">
        <f t="shared" si="31"/>
        <v>MODERADO</v>
      </c>
      <c r="AH82" s="32" t="s">
        <v>715</v>
      </c>
      <c r="AI82" s="32" t="s">
        <v>532</v>
      </c>
      <c r="AJ82" s="58" t="s">
        <v>533</v>
      </c>
      <c r="AK82" s="292" t="s">
        <v>42</v>
      </c>
      <c r="AL82" s="32" t="str">
        <f t="shared" si="32"/>
        <v>MODERADO</v>
      </c>
      <c r="AM82" s="32" t="s">
        <v>720</v>
      </c>
      <c r="AN82" s="32" t="str">
        <f t="shared" si="34"/>
        <v>MODERADO</v>
      </c>
      <c r="AO82" s="58">
        <v>5</v>
      </c>
      <c r="AP82" s="32" t="str">
        <f t="shared" si="35"/>
        <v>MODERADO</v>
      </c>
      <c r="AQ82" s="58">
        <v>5</v>
      </c>
      <c r="AR82" s="58">
        <v>25</v>
      </c>
      <c r="AS82" s="32" t="str">
        <f t="shared" si="36"/>
        <v>MODERADO</v>
      </c>
      <c r="AT82" s="58">
        <v>50</v>
      </c>
      <c r="AU82" s="58">
        <v>25</v>
      </c>
      <c r="AV82" s="294" t="str">
        <f>IF(AU82=100,"FUERTE",IF(AU82&gt;=50,"MODERADO","DEBIL"))</f>
        <v>DEBIL</v>
      </c>
      <c r="AW82" s="295">
        <v>118</v>
      </c>
    </row>
    <row r="83" spans="1:51" ht="43.5" customHeight="1" x14ac:dyDescent="0.2">
      <c r="A83" s="133"/>
      <c r="B83" s="133"/>
      <c r="C83" s="37">
        <v>43468</v>
      </c>
      <c r="D83" s="38" t="s">
        <v>216</v>
      </c>
      <c r="E83" s="38" t="s">
        <v>83</v>
      </c>
      <c r="F83" s="38" t="s">
        <v>62</v>
      </c>
      <c r="G83" s="38" t="s">
        <v>8</v>
      </c>
      <c r="H83" s="61">
        <v>303</v>
      </c>
      <c r="I83" s="39" t="s">
        <v>482</v>
      </c>
      <c r="J83" s="39" t="s">
        <v>483</v>
      </c>
      <c r="K83" s="39" t="s">
        <v>329</v>
      </c>
      <c r="L83" s="39" t="s">
        <v>330</v>
      </c>
      <c r="M83" s="39" t="s">
        <v>331</v>
      </c>
      <c r="N83" s="39"/>
      <c r="O83" s="39" t="s">
        <v>353</v>
      </c>
      <c r="P83" s="32" t="s">
        <v>27</v>
      </c>
      <c r="Q83" s="58">
        <v>10</v>
      </c>
      <c r="R83" s="292" t="s">
        <v>536</v>
      </c>
      <c r="S83" s="58">
        <v>15</v>
      </c>
      <c r="T83" s="292" t="s">
        <v>538</v>
      </c>
      <c r="U83" s="57">
        <v>10</v>
      </c>
      <c r="V83" s="292" t="s">
        <v>540</v>
      </c>
      <c r="W83" s="57">
        <v>15</v>
      </c>
      <c r="X83" s="292" t="s">
        <v>542</v>
      </c>
      <c r="Y83" s="57">
        <v>15</v>
      </c>
      <c r="Z83" s="292" t="s">
        <v>545</v>
      </c>
      <c r="AA83" s="57">
        <v>15</v>
      </c>
      <c r="AB83" s="292" t="s">
        <v>549</v>
      </c>
      <c r="AC83" s="57">
        <v>10</v>
      </c>
      <c r="AD83" s="292" t="s">
        <v>42</v>
      </c>
      <c r="AE83" s="57">
        <v>5</v>
      </c>
      <c r="AF83" s="293">
        <f t="shared" si="30"/>
        <v>95</v>
      </c>
      <c r="AG83" s="32" t="str">
        <f t="shared" si="31"/>
        <v>MODERADO</v>
      </c>
      <c r="AH83" s="32" t="s">
        <v>716</v>
      </c>
      <c r="AI83" s="32" t="s">
        <v>534</v>
      </c>
      <c r="AJ83" s="58" t="s">
        <v>569</v>
      </c>
      <c r="AK83" s="292" t="s">
        <v>42</v>
      </c>
      <c r="AL83" s="32" t="str">
        <f t="shared" si="32"/>
        <v>DÉBIL</v>
      </c>
      <c r="AM83" s="32" t="s">
        <v>721</v>
      </c>
      <c r="AN83" s="32" t="str">
        <f t="shared" si="34"/>
        <v>MODERADO</v>
      </c>
      <c r="AO83" s="58">
        <v>1</v>
      </c>
      <c r="AP83" s="32" t="str">
        <f t="shared" si="35"/>
        <v>DÉBIL</v>
      </c>
      <c r="AQ83" s="58">
        <v>1</v>
      </c>
      <c r="AR83" s="58">
        <v>1</v>
      </c>
      <c r="AS83" s="32" t="str">
        <f t="shared" si="36"/>
        <v>DEBIL</v>
      </c>
      <c r="AT83" s="58">
        <v>0</v>
      </c>
      <c r="AU83" s="58"/>
      <c r="AV83" s="294"/>
      <c r="AW83" s="295"/>
    </row>
    <row r="84" spans="1:51" ht="66.75" customHeight="1" x14ac:dyDescent="0.2">
      <c r="A84" s="133">
        <v>44</v>
      </c>
      <c r="B84" s="133">
        <v>119</v>
      </c>
      <c r="C84" s="37">
        <v>43594</v>
      </c>
      <c r="D84" s="38" t="s">
        <v>219</v>
      </c>
      <c r="E84" s="38" t="s">
        <v>54</v>
      </c>
      <c r="F84" s="38" t="s">
        <v>554</v>
      </c>
      <c r="G84" s="38" t="s">
        <v>4</v>
      </c>
      <c r="H84" s="61">
        <v>321</v>
      </c>
      <c r="I84" s="39" t="s">
        <v>484</v>
      </c>
      <c r="J84" s="39" t="s">
        <v>484</v>
      </c>
      <c r="K84" s="39" t="s">
        <v>329</v>
      </c>
      <c r="L84" s="39" t="s">
        <v>330</v>
      </c>
      <c r="M84" s="39" t="s">
        <v>351</v>
      </c>
      <c r="N84" s="39"/>
      <c r="O84" s="39" t="s">
        <v>384</v>
      </c>
      <c r="P84" s="32" t="s">
        <v>27</v>
      </c>
      <c r="Q84" s="58">
        <v>10</v>
      </c>
      <c r="R84" s="292" t="s">
        <v>536</v>
      </c>
      <c r="S84" s="58">
        <v>15</v>
      </c>
      <c r="T84" s="292" t="s">
        <v>538</v>
      </c>
      <c r="U84" s="57">
        <v>10</v>
      </c>
      <c r="V84" s="292" t="s">
        <v>541</v>
      </c>
      <c r="W84" s="57">
        <v>15</v>
      </c>
      <c r="X84" s="292" t="s">
        <v>542</v>
      </c>
      <c r="Y84" s="57">
        <v>15</v>
      </c>
      <c r="Z84" s="292" t="s">
        <v>546</v>
      </c>
      <c r="AA84" s="57">
        <v>15</v>
      </c>
      <c r="AB84" s="292" t="s">
        <v>548</v>
      </c>
      <c r="AC84" s="57">
        <v>10</v>
      </c>
      <c r="AD84" s="292" t="s">
        <v>42</v>
      </c>
      <c r="AE84" s="57">
        <v>5</v>
      </c>
      <c r="AF84" s="293">
        <f t="shared" si="30"/>
        <v>95</v>
      </c>
      <c r="AG84" s="32" t="str">
        <f t="shared" si="31"/>
        <v>MODERADO</v>
      </c>
      <c r="AH84" s="32" t="s">
        <v>765</v>
      </c>
      <c r="AI84" s="32" t="s">
        <v>532</v>
      </c>
      <c r="AJ84" s="58" t="s">
        <v>533</v>
      </c>
      <c r="AK84" s="292" t="s">
        <v>42</v>
      </c>
      <c r="AL84" s="32" t="str">
        <f t="shared" si="32"/>
        <v>MODERADO</v>
      </c>
      <c r="AM84" s="306" t="s">
        <v>766</v>
      </c>
      <c r="AN84" s="32" t="str">
        <f t="shared" si="34"/>
        <v>MODERADO</v>
      </c>
      <c r="AO84" s="58">
        <v>1</v>
      </c>
      <c r="AP84" s="32" t="str">
        <f t="shared" si="35"/>
        <v>MODERADO</v>
      </c>
      <c r="AQ84" s="58">
        <v>5</v>
      </c>
      <c r="AR84" s="58">
        <v>5</v>
      </c>
      <c r="AS84" s="32" t="str">
        <f t="shared" si="36"/>
        <v>DEBIL</v>
      </c>
      <c r="AT84" s="58">
        <v>0</v>
      </c>
      <c r="AU84" s="58">
        <v>0</v>
      </c>
      <c r="AV84" s="294" t="str">
        <f>IF(AU84=100,"FUERTE",IF(AU84&gt;=50,"MODERADO","DEBIL"))</f>
        <v>DEBIL</v>
      </c>
      <c r="AW84" s="295">
        <v>119</v>
      </c>
    </row>
    <row r="85" spans="1:51" ht="63.75" customHeight="1" x14ac:dyDescent="0.2">
      <c r="A85" s="133"/>
      <c r="B85" s="133"/>
      <c r="C85" s="37">
        <v>43595</v>
      </c>
      <c r="D85" s="38" t="s">
        <v>219</v>
      </c>
      <c r="E85" s="38" t="s">
        <v>54</v>
      </c>
      <c r="F85" s="38" t="s">
        <v>554</v>
      </c>
      <c r="G85" s="38" t="s">
        <v>4</v>
      </c>
      <c r="H85" s="61">
        <v>322</v>
      </c>
      <c r="I85" s="39" t="s">
        <v>485</v>
      </c>
      <c r="J85" s="39" t="s">
        <v>486</v>
      </c>
      <c r="K85" s="39" t="s">
        <v>329</v>
      </c>
      <c r="L85" s="39" t="s">
        <v>330</v>
      </c>
      <c r="M85" s="39" t="s">
        <v>351</v>
      </c>
      <c r="N85" s="39"/>
      <c r="O85" s="39" t="s">
        <v>384</v>
      </c>
      <c r="P85" s="32" t="s">
        <v>42</v>
      </c>
      <c r="Q85" s="58">
        <v>0</v>
      </c>
      <c r="R85" s="292"/>
      <c r="S85" s="58">
        <v>0</v>
      </c>
      <c r="T85" s="292"/>
      <c r="U85" s="57">
        <v>0</v>
      </c>
      <c r="V85" s="292"/>
      <c r="W85" s="57">
        <v>0</v>
      </c>
      <c r="X85" s="292" t="s">
        <v>544</v>
      </c>
      <c r="Y85" s="57">
        <v>0</v>
      </c>
      <c r="Z85" s="292"/>
      <c r="AA85" s="57">
        <v>0</v>
      </c>
      <c r="AB85" s="292"/>
      <c r="AC85" s="57">
        <v>0</v>
      </c>
      <c r="AD85" s="292"/>
      <c r="AE85" s="57">
        <v>0</v>
      </c>
      <c r="AF85" s="293">
        <f t="shared" si="30"/>
        <v>0</v>
      </c>
      <c r="AG85" s="32" t="str">
        <f t="shared" si="31"/>
        <v>DEBIL</v>
      </c>
      <c r="AH85" s="32" t="s">
        <v>767</v>
      </c>
      <c r="AI85" s="32"/>
      <c r="AJ85" s="58" t="s">
        <v>569</v>
      </c>
      <c r="AK85" s="292"/>
      <c r="AL85" s="32" t="str">
        <f>IF(AK85="NO",AJ85,IF(AND(AJ85="FUERTE",AK85="SI"),"MODERADO",IF(AND(AJ85="MODERADO",AJ85="SI"),"DEBIL","DÉBIL")))</f>
        <v>DÉBIL</v>
      </c>
      <c r="AM85" s="306" t="s">
        <v>767</v>
      </c>
      <c r="AN85" s="32" t="str">
        <f t="shared" si="34"/>
        <v>DEBIL</v>
      </c>
      <c r="AO85" s="58">
        <v>1</v>
      </c>
      <c r="AP85" s="32" t="str">
        <f t="shared" si="35"/>
        <v>DÉBIL</v>
      </c>
      <c r="AQ85" s="58">
        <v>1</v>
      </c>
      <c r="AR85" s="58">
        <v>1</v>
      </c>
      <c r="AS85" s="32" t="str">
        <f t="shared" si="36"/>
        <v>DEBIL</v>
      </c>
      <c r="AT85" s="58">
        <v>0</v>
      </c>
      <c r="AU85" s="58"/>
      <c r="AV85" s="294"/>
      <c r="AW85" s="295"/>
    </row>
    <row r="86" spans="1:51" ht="48.75" customHeight="1" x14ac:dyDescent="0.2">
      <c r="A86" s="133">
        <v>45</v>
      </c>
      <c r="B86" s="133">
        <v>122</v>
      </c>
      <c r="C86" s="37">
        <v>42716</v>
      </c>
      <c r="D86" s="38" t="s">
        <v>222</v>
      </c>
      <c r="E86" s="38" t="s">
        <v>83</v>
      </c>
      <c r="F86" s="38" t="s">
        <v>55</v>
      </c>
      <c r="G86" s="38" t="s">
        <v>5</v>
      </c>
      <c r="H86" s="61">
        <v>323</v>
      </c>
      <c r="I86" s="39" t="s">
        <v>487</v>
      </c>
      <c r="J86" s="39" t="s">
        <v>488</v>
      </c>
      <c r="K86" s="39" t="s">
        <v>376</v>
      </c>
      <c r="L86" s="39" t="s">
        <v>330</v>
      </c>
      <c r="M86" s="39" t="s">
        <v>331</v>
      </c>
      <c r="N86" s="39"/>
      <c r="O86" s="39" t="s">
        <v>443</v>
      </c>
      <c r="P86" s="32" t="s">
        <v>27</v>
      </c>
      <c r="Q86" s="58">
        <v>10</v>
      </c>
      <c r="R86" s="292" t="s">
        <v>536</v>
      </c>
      <c r="S86" s="58">
        <v>15</v>
      </c>
      <c r="T86" s="292" t="s">
        <v>538</v>
      </c>
      <c r="U86" s="57">
        <v>10</v>
      </c>
      <c r="V86" s="292" t="s">
        <v>540</v>
      </c>
      <c r="W86" s="57">
        <v>15</v>
      </c>
      <c r="X86" s="292" t="s">
        <v>542</v>
      </c>
      <c r="Y86" s="57">
        <v>15</v>
      </c>
      <c r="Z86" s="292" t="s">
        <v>545</v>
      </c>
      <c r="AA86" s="57">
        <v>15</v>
      </c>
      <c r="AB86" s="292" t="s">
        <v>547</v>
      </c>
      <c r="AC86" s="57">
        <v>15</v>
      </c>
      <c r="AD86" s="292" t="s">
        <v>27</v>
      </c>
      <c r="AE86" s="57">
        <v>5</v>
      </c>
      <c r="AF86" s="293">
        <f t="shared" si="30"/>
        <v>100</v>
      </c>
      <c r="AG86" s="32" t="str">
        <f t="shared" si="31"/>
        <v>FUERTE</v>
      </c>
      <c r="AH86" s="32" t="s">
        <v>812</v>
      </c>
      <c r="AI86" s="32" t="s">
        <v>530</v>
      </c>
      <c r="AJ86" s="58" t="str">
        <f>+IF(AI86=[5]Lista_Desplegable!F$2,[5]Lista_Desplegable!G$2,IF([5]Controles!AI96=[5]Lista_Desplegable!F$3,[5]Lista_Desplegable!G$3,"DÉBIL"))</f>
        <v>FUERTE</v>
      </c>
      <c r="AK86" s="292" t="s">
        <v>27</v>
      </c>
      <c r="AL86" s="32" t="str">
        <f t="shared" si="32"/>
        <v>MODERADO</v>
      </c>
      <c r="AM86" s="32" t="s">
        <v>810</v>
      </c>
      <c r="AN86" s="32" t="str">
        <f t="shared" si="34"/>
        <v>FUERTE</v>
      </c>
      <c r="AO86" s="58">
        <f t="shared" ref="AO86:AO89" si="48">IF(AN86="FUERTE",10,IF(AN86="MODERADO",5,1))</f>
        <v>10</v>
      </c>
      <c r="AP86" s="32" t="str">
        <f t="shared" si="35"/>
        <v>MODERADO</v>
      </c>
      <c r="AQ86" s="58">
        <f t="shared" ref="AQ86:AQ89" si="49">IF(AP86="FUERTE",10,IF(AP86="MODERADO",5,1))</f>
        <v>5</v>
      </c>
      <c r="AR86" s="58">
        <f t="shared" ref="AR86:AR89" si="50">AO86*AQ86</f>
        <v>50</v>
      </c>
      <c r="AS86" s="32" t="str">
        <f t="shared" si="36"/>
        <v>MODERADO</v>
      </c>
      <c r="AT86" s="58">
        <f t="shared" ref="AT86:AT89" si="51">IF(AS86="FUERTE",100,IF(AS86="MODERADO",50,0))</f>
        <v>50</v>
      </c>
      <c r="AU86" s="58">
        <f>AVERAGE(AT86:AT88)</f>
        <v>50</v>
      </c>
      <c r="AV86" s="294" t="str">
        <f>IF(AU86=100,"FUERTE",IF(AU86&gt;=50,"MODERADO","DEBIL"))</f>
        <v>MODERADO</v>
      </c>
      <c r="AW86" s="295">
        <v>122</v>
      </c>
      <c r="AX86" s="299"/>
    </row>
    <row r="87" spans="1:51" ht="87" customHeight="1" x14ac:dyDescent="0.2">
      <c r="A87" s="133"/>
      <c r="B87" s="133"/>
      <c r="C87" s="37">
        <v>42717</v>
      </c>
      <c r="D87" s="38" t="s">
        <v>222</v>
      </c>
      <c r="E87" s="38" t="s">
        <v>83</v>
      </c>
      <c r="F87" s="38" t="s">
        <v>55</v>
      </c>
      <c r="G87" s="38" t="s">
        <v>5</v>
      </c>
      <c r="H87" s="61">
        <v>324</v>
      </c>
      <c r="I87" s="39" t="s">
        <v>489</v>
      </c>
      <c r="J87" s="39" t="s">
        <v>490</v>
      </c>
      <c r="K87" s="39" t="s">
        <v>400</v>
      </c>
      <c r="L87" s="39" t="s">
        <v>491</v>
      </c>
      <c r="M87" s="39" t="s">
        <v>351</v>
      </c>
      <c r="N87" s="39"/>
      <c r="O87" s="39" t="s">
        <v>443</v>
      </c>
      <c r="P87" s="32" t="s">
        <v>27</v>
      </c>
      <c r="Q87" s="58">
        <v>10</v>
      </c>
      <c r="R87" s="292" t="s">
        <v>536</v>
      </c>
      <c r="S87" s="58">
        <v>15</v>
      </c>
      <c r="T87" s="292" t="s">
        <v>538</v>
      </c>
      <c r="U87" s="57">
        <v>10</v>
      </c>
      <c r="V87" s="292" t="s">
        <v>540</v>
      </c>
      <c r="W87" s="57">
        <v>15</v>
      </c>
      <c r="X87" s="292" t="s">
        <v>542</v>
      </c>
      <c r="Y87" s="57">
        <v>15</v>
      </c>
      <c r="Z87" s="292" t="s">
        <v>545</v>
      </c>
      <c r="AA87" s="57">
        <v>15</v>
      </c>
      <c r="AB87" s="292" t="s">
        <v>547</v>
      </c>
      <c r="AC87" s="57">
        <v>15</v>
      </c>
      <c r="AD87" s="292" t="s">
        <v>27</v>
      </c>
      <c r="AE87" s="57">
        <v>5</v>
      </c>
      <c r="AF87" s="293">
        <f t="shared" si="30"/>
        <v>100</v>
      </c>
      <c r="AG87" s="32" t="str">
        <f t="shared" si="31"/>
        <v>FUERTE</v>
      </c>
      <c r="AH87" s="32" t="s">
        <v>813</v>
      </c>
      <c r="AI87" s="32" t="s">
        <v>530</v>
      </c>
      <c r="AJ87" s="58" t="str">
        <f>+IF(AI87=[5]Lista_Desplegable!F$2,[5]Lista_Desplegable!G$2,IF([5]Controles!AI97=[5]Lista_Desplegable!F$3,[5]Lista_Desplegable!G$3,"DÉBIL"))</f>
        <v>FUERTE</v>
      </c>
      <c r="AK87" s="292" t="s">
        <v>27</v>
      </c>
      <c r="AL87" s="32" t="str">
        <f t="shared" si="32"/>
        <v>MODERADO</v>
      </c>
      <c r="AM87" s="32" t="s">
        <v>810</v>
      </c>
      <c r="AN87" s="32" t="str">
        <f t="shared" si="34"/>
        <v>FUERTE</v>
      </c>
      <c r="AO87" s="58">
        <f t="shared" si="48"/>
        <v>10</v>
      </c>
      <c r="AP87" s="32" t="str">
        <f t="shared" si="35"/>
        <v>MODERADO</v>
      </c>
      <c r="AQ87" s="58">
        <f t="shared" si="49"/>
        <v>5</v>
      </c>
      <c r="AR87" s="58">
        <f t="shared" si="50"/>
        <v>50</v>
      </c>
      <c r="AS87" s="32" t="str">
        <f t="shared" si="36"/>
        <v>MODERADO</v>
      </c>
      <c r="AT87" s="58">
        <f t="shared" si="51"/>
        <v>50</v>
      </c>
      <c r="AU87" s="58"/>
      <c r="AV87" s="294"/>
      <c r="AW87" s="295"/>
      <c r="AX87" s="299"/>
    </row>
    <row r="88" spans="1:51" ht="27.75" customHeight="1" thickBot="1" x14ac:dyDescent="0.25">
      <c r="A88" s="133"/>
      <c r="B88" s="133"/>
      <c r="C88" s="37">
        <v>42718</v>
      </c>
      <c r="D88" s="38" t="s">
        <v>222</v>
      </c>
      <c r="E88" s="38" t="s">
        <v>83</v>
      </c>
      <c r="F88" s="38" t="s">
        <v>55</v>
      </c>
      <c r="G88" s="38" t="s">
        <v>5</v>
      </c>
      <c r="H88" s="61">
        <v>369</v>
      </c>
      <c r="I88" s="39" t="s">
        <v>492</v>
      </c>
      <c r="J88" s="39" t="s">
        <v>492</v>
      </c>
      <c r="K88" s="39" t="s">
        <v>347</v>
      </c>
      <c r="L88" s="39" t="s">
        <v>330</v>
      </c>
      <c r="M88" s="39" t="s">
        <v>351</v>
      </c>
      <c r="N88" s="39"/>
      <c r="O88" s="39" t="s">
        <v>443</v>
      </c>
      <c r="P88" s="32" t="s">
        <v>27</v>
      </c>
      <c r="Q88" s="58">
        <v>10</v>
      </c>
      <c r="R88" s="292" t="s">
        <v>536</v>
      </c>
      <c r="S88" s="58">
        <v>15</v>
      </c>
      <c r="T88" s="292" t="s">
        <v>538</v>
      </c>
      <c r="U88" s="57">
        <v>10</v>
      </c>
      <c r="V88" s="292" t="s">
        <v>540</v>
      </c>
      <c r="W88" s="57">
        <v>15</v>
      </c>
      <c r="X88" s="292" t="s">
        <v>542</v>
      </c>
      <c r="Y88" s="57">
        <v>15</v>
      </c>
      <c r="Z88" s="292" t="s">
        <v>545</v>
      </c>
      <c r="AA88" s="57">
        <v>15</v>
      </c>
      <c r="AB88" s="292" t="s">
        <v>547</v>
      </c>
      <c r="AC88" s="57">
        <v>15</v>
      </c>
      <c r="AD88" s="292" t="s">
        <v>27</v>
      </c>
      <c r="AE88" s="57">
        <v>5</v>
      </c>
      <c r="AF88" s="293">
        <f t="shared" si="30"/>
        <v>100</v>
      </c>
      <c r="AG88" s="32" t="str">
        <f t="shared" si="31"/>
        <v>FUERTE</v>
      </c>
      <c r="AH88" s="32" t="s">
        <v>814</v>
      </c>
      <c r="AI88" s="32" t="s">
        <v>530</v>
      </c>
      <c r="AJ88" s="58" t="str">
        <f>+IF(AI88=[5]Lista_Desplegable!F$2,[5]Lista_Desplegable!G$2,IF([5]Controles!AI98=[5]Lista_Desplegable!F$3,[5]Lista_Desplegable!G$3,"DÉBIL"))</f>
        <v>FUERTE</v>
      </c>
      <c r="AK88" s="292" t="s">
        <v>27</v>
      </c>
      <c r="AL88" s="32" t="str">
        <f t="shared" si="32"/>
        <v>MODERADO</v>
      </c>
      <c r="AM88" s="32" t="s">
        <v>810</v>
      </c>
      <c r="AN88" s="32" t="str">
        <f t="shared" si="34"/>
        <v>FUERTE</v>
      </c>
      <c r="AO88" s="58">
        <f t="shared" si="48"/>
        <v>10</v>
      </c>
      <c r="AP88" s="32" t="str">
        <f t="shared" si="35"/>
        <v>MODERADO</v>
      </c>
      <c r="AQ88" s="58">
        <f t="shared" si="49"/>
        <v>5</v>
      </c>
      <c r="AR88" s="58">
        <f t="shared" si="50"/>
        <v>50</v>
      </c>
      <c r="AS88" s="32" t="str">
        <f t="shared" si="36"/>
        <v>MODERADO</v>
      </c>
      <c r="AT88" s="58">
        <f t="shared" si="51"/>
        <v>50</v>
      </c>
      <c r="AU88" s="58"/>
      <c r="AV88" s="294"/>
      <c r="AW88" s="295"/>
      <c r="AX88" s="299"/>
    </row>
    <row r="89" spans="1:51" ht="66" customHeight="1" x14ac:dyDescent="0.2">
      <c r="A89" s="81">
        <v>46</v>
      </c>
      <c r="B89" s="81">
        <v>124</v>
      </c>
      <c r="C89" s="37">
        <v>43858</v>
      </c>
      <c r="D89" s="40" t="s">
        <v>225</v>
      </c>
      <c r="E89" s="40" t="s">
        <v>69</v>
      </c>
      <c r="F89" s="40" t="s">
        <v>44</v>
      </c>
      <c r="G89" s="40" t="s">
        <v>13</v>
      </c>
      <c r="H89" s="61">
        <v>328</v>
      </c>
      <c r="I89" s="39" t="s">
        <v>493</v>
      </c>
      <c r="J89" s="39" t="s">
        <v>494</v>
      </c>
      <c r="K89" s="39" t="s">
        <v>359</v>
      </c>
      <c r="L89" s="39" t="s">
        <v>330</v>
      </c>
      <c r="M89" s="39" t="s">
        <v>351</v>
      </c>
      <c r="N89" s="39" t="s">
        <v>332</v>
      </c>
      <c r="O89" s="39" t="s">
        <v>495</v>
      </c>
      <c r="P89" s="316" t="s">
        <v>27</v>
      </c>
      <c r="Q89" s="48">
        <v>10</v>
      </c>
      <c r="R89" s="317" t="s">
        <v>536</v>
      </c>
      <c r="S89" s="48">
        <v>15</v>
      </c>
      <c r="T89" s="317" t="s">
        <v>539</v>
      </c>
      <c r="U89" s="56">
        <v>0</v>
      </c>
      <c r="V89" s="317" t="s">
        <v>541</v>
      </c>
      <c r="W89" s="56">
        <v>0</v>
      </c>
      <c r="X89" s="317" t="s">
        <v>542</v>
      </c>
      <c r="Y89" s="56">
        <v>15</v>
      </c>
      <c r="Z89" s="317" t="s">
        <v>546</v>
      </c>
      <c r="AA89" s="56">
        <v>0</v>
      </c>
      <c r="AB89" s="317" t="s">
        <v>548</v>
      </c>
      <c r="AC89" s="56">
        <v>10</v>
      </c>
      <c r="AD89" s="317" t="s">
        <v>27</v>
      </c>
      <c r="AE89" s="56">
        <v>5</v>
      </c>
      <c r="AF89" s="318">
        <v>55</v>
      </c>
      <c r="AG89" s="316" t="s">
        <v>535</v>
      </c>
      <c r="AH89" s="316" t="s">
        <v>865</v>
      </c>
      <c r="AI89" s="316" t="s">
        <v>534</v>
      </c>
      <c r="AJ89" s="49" t="s">
        <v>569</v>
      </c>
      <c r="AK89" s="317" t="s">
        <v>42</v>
      </c>
      <c r="AL89" s="316" t="s">
        <v>569</v>
      </c>
      <c r="AM89" s="316" t="s">
        <v>866</v>
      </c>
      <c r="AN89" s="32" t="str">
        <f t="shared" ref="AN89" si="52">+AG89</f>
        <v>DEBIL</v>
      </c>
      <c r="AO89" s="58">
        <f t="shared" si="48"/>
        <v>1</v>
      </c>
      <c r="AP89" s="32" t="str">
        <f t="shared" ref="AP89" si="53">AL89</f>
        <v>DÉBIL</v>
      </c>
      <c r="AQ89" s="58">
        <f t="shared" si="49"/>
        <v>1</v>
      </c>
      <c r="AR89" s="58">
        <f t="shared" si="50"/>
        <v>1</v>
      </c>
      <c r="AS89" s="32" t="str">
        <f t="shared" si="36"/>
        <v>DEBIL</v>
      </c>
      <c r="AT89" s="58">
        <f t="shared" si="51"/>
        <v>0</v>
      </c>
      <c r="AU89" s="58">
        <f>AVERAGE(AT89)</f>
        <v>0</v>
      </c>
      <c r="AV89" s="307" t="str">
        <f t="shared" ref="AV89:AV90" si="54">IF(AU89=100,"FUERTE",IF(AU89&gt;=50,"MODERADO","DEBIL"))</f>
        <v>DEBIL</v>
      </c>
      <c r="AW89" s="81">
        <v>124</v>
      </c>
    </row>
    <row r="90" spans="1:51" ht="84.75" customHeight="1" thickBot="1" x14ac:dyDescent="0.25">
      <c r="A90" s="81">
        <v>47</v>
      </c>
      <c r="B90" s="81">
        <v>125</v>
      </c>
      <c r="C90" s="37">
        <v>44075</v>
      </c>
      <c r="D90" s="40" t="s">
        <v>229</v>
      </c>
      <c r="E90" s="40"/>
      <c r="F90" s="40" t="s">
        <v>190</v>
      </c>
      <c r="G90" s="40" t="s">
        <v>7</v>
      </c>
      <c r="H90" s="61">
        <v>339</v>
      </c>
      <c r="I90" s="39" t="s">
        <v>496</v>
      </c>
      <c r="J90" s="39" t="s">
        <v>497</v>
      </c>
      <c r="K90" s="39" t="s">
        <v>347</v>
      </c>
      <c r="L90" s="39" t="s">
        <v>330</v>
      </c>
      <c r="M90" s="39" t="s">
        <v>351</v>
      </c>
      <c r="N90" s="39"/>
      <c r="O90" s="39" t="s">
        <v>498</v>
      </c>
      <c r="P90" s="319" t="s">
        <v>27</v>
      </c>
      <c r="Q90" s="70">
        <f>+IF(P90=[4]Lista_Desplegable!B$3,[4]Lista_Desplegable!C$3,0)</f>
        <v>10</v>
      </c>
      <c r="R90" s="320" t="s">
        <v>536</v>
      </c>
      <c r="S90" s="70">
        <f>+IF(R90=[4]Lista_Desplegable!B$5,[4]Lista_Desplegable!C$5,0)</f>
        <v>15</v>
      </c>
      <c r="T90" s="320" t="s">
        <v>538</v>
      </c>
      <c r="U90" s="71">
        <f>+IF(T90=[4]Lista_Desplegable!B$7,[4]Lista_Desplegable!C$7,0)</f>
        <v>10</v>
      </c>
      <c r="V90" s="320" t="s">
        <v>540</v>
      </c>
      <c r="W90" s="71">
        <f>+IF(V90=[4]Lista_Desplegable!B$9,[4]Lista_Desplegable!C$9,0)</f>
        <v>15</v>
      </c>
      <c r="X90" s="320" t="s">
        <v>542</v>
      </c>
      <c r="Y90" s="71">
        <f>+IF(X90=[4]Lista_Desplegable!B$11,[4]Lista_Desplegable!C$11,IF([4]Controles!X100=[4]Lista_Desplegable!B$12,[4]Lista_Desplegable!C$12,0))</f>
        <v>15</v>
      </c>
      <c r="Z90" s="320" t="s">
        <v>545</v>
      </c>
      <c r="AA90" s="71">
        <f>+IF(Z90=[4]Lista_Desplegable!B$14,[4]Lista_Desplegable!C$14,0)</f>
        <v>15</v>
      </c>
      <c r="AB90" s="320" t="s">
        <v>549</v>
      </c>
      <c r="AC90" s="71">
        <f>+IF(AB90=[4]Lista_Desplegable!B$16,[4]Lista_Desplegable!C$16,IF([4]Controles!AB100=[4]Lista_Desplegable!B$17,[4]Lista_Desplegable!C$17,0))</f>
        <v>0</v>
      </c>
      <c r="AD90" s="320" t="s">
        <v>42</v>
      </c>
      <c r="AE90" s="71">
        <f>+IF(AD90=[4]Lista_Desplegable!B$19,[4]Lista_Desplegable!C$19,0)</f>
        <v>0</v>
      </c>
      <c r="AF90" s="321">
        <f t="shared" si="30"/>
        <v>80</v>
      </c>
      <c r="AG90" s="319" t="str">
        <f t="shared" si="31"/>
        <v>DEBIL</v>
      </c>
      <c r="AH90" s="319" t="s">
        <v>657</v>
      </c>
      <c r="AI90" s="319" t="s">
        <v>534</v>
      </c>
      <c r="AJ90" s="70" t="str">
        <f>+IF(AI90=[4]Lista_Desplegable!F$2,[4]Lista_Desplegable!G$2,IF([4]Controles!AI100=[4]Lista_Desplegable!F$3,[4]Lista_Desplegable!G$3,"DÉBIL"))</f>
        <v>DÉBIL</v>
      </c>
      <c r="AK90" s="320" t="s">
        <v>42</v>
      </c>
      <c r="AL90" s="319" t="str">
        <f t="shared" si="32"/>
        <v>DÉBIL</v>
      </c>
      <c r="AM90" s="319" t="s">
        <v>658</v>
      </c>
      <c r="AN90" s="32" t="str">
        <f t="shared" si="34"/>
        <v>DEBIL</v>
      </c>
      <c r="AO90" s="58">
        <f t="shared" si="43"/>
        <v>1</v>
      </c>
      <c r="AP90" s="32" t="str">
        <f t="shared" si="35"/>
        <v>DÉBIL</v>
      </c>
      <c r="AQ90" s="58">
        <f t="shared" si="44"/>
        <v>1</v>
      </c>
      <c r="AR90" s="58">
        <f t="shared" si="45"/>
        <v>1</v>
      </c>
      <c r="AS90" s="32" t="str">
        <f t="shared" si="36"/>
        <v>DEBIL</v>
      </c>
      <c r="AT90" s="58">
        <f t="shared" si="37"/>
        <v>0</v>
      </c>
      <c r="AU90" s="58">
        <f>AVERAGE(AT90)</f>
        <v>0</v>
      </c>
      <c r="AV90" s="307" t="str">
        <f t="shared" si="54"/>
        <v>DEBIL</v>
      </c>
      <c r="AW90" s="308">
        <v>125</v>
      </c>
    </row>
    <row r="91" spans="1:51" s="312" customFormat="1" ht="68.25" customHeight="1" x14ac:dyDescent="0.2">
      <c r="A91" s="146">
        <v>48</v>
      </c>
      <c r="B91" s="146">
        <v>126</v>
      </c>
      <c r="C91" s="65">
        <v>44105</v>
      </c>
      <c r="D91" s="60" t="s">
        <v>232</v>
      </c>
      <c r="E91" s="60" t="s">
        <v>83</v>
      </c>
      <c r="F91" s="60" t="s">
        <v>156</v>
      </c>
      <c r="G91" s="60" t="s">
        <v>12</v>
      </c>
      <c r="H91" s="66">
        <v>340</v>
      </c>
      <c r="I91" s="67" t="s">
        <v>499</v>
      </c>
      <c r="J91" s="67" t="s">
        <v>499</v>
      </c>
      <c r="K91" s="67" t="s">
        <v>400</v>
      </c>
      <c r="L91" s="67" t="s">
        <v>330</v>
      </c>
      <c r="M91" s="67" t="s">
        <v>351</v>
      </c>
      <c r="N91" s="67" t="s">
        <v>332</v>
      </c>
      <c r="O91" s="67" t="s">
        <v>500</v>
      </c>
      <c r="P91" s="322" t="s">
        <v>42</v>
      </c>
      <c r="Q91" s="68">
        <f>+IF(P91=[6]Lista_Desplegable!B$3,[6]Lista_Desplegable!C$3,0)</f>
        <v>0</v>
      </c>
      <c r="R91" s="323"/>
      <c r="S91" s="68">
        <f>+IF(R91=[6]Lista_Desplegable!B$5,[6]Lista_Desplegable!C$5,0)</f>
        <v>0</v>
      </c>
      <c r="T91" s="323"/>
      <c r="U91" s="72">
        <f>+IF(T91=[6]Lista_Desplegable!B$7,[6]Lista_Desplegable!C$7,0)</f>
        <v>0</v>
      </c>
      <c r="V91" s="323"/>
      <c r="W91" s="72">
        <f>+IF(V91=[6]Lista_Desplegable!B$9,[6]Lista_Desplegable!C$9,0)</f>
        <v>0</v>
      </c>
      <c r="X91" s="323" t="s">
        <v>544</v>
      </c>
      <c r="Y91" s="72">
        <f>+IF(X91=[6]Lista_Desplegable!B$11,[6]Lista_Desplegable!C$11,IF([6]Controles!X101=[6]Lista_Desplegable!B$12,[6]Lista_Desplegable!C$12,0))</f>
        <v>0</v>
      </c>
      <c r="Z91" s="323"/>
      <c r="AA91" s="72">
        <f>+IF(Z91=[6]Lista_Desplegable!B$14,[6]Lista_Desplegable!C$14,0)</f>
        <v>0</v>
      </c>
      <c r="AB91" s="323"/>
      <c r="AC91" s="72">
        <f>+IF(AB91=[6]Lista_Desplegable!B$16,[6]Lista_Desplegable!C$16,IF([6]Controles!AB101=[6]Lista_Desplegable!B$17,[6]Lista_Desplegable!C$17,0))</f>
        <v>0</v>
      </c>
      <c r="AD91" s="323"/>
      <c r="AE91" s="72">
        <f>+IF(AD91=[6]Lista_Desplegable!B$19,[6]Lista_Desplegable!C$19,0)</f>
        <v>0</v>
      </c>
      <c r="AF91" s="324">
        <f t="shared" si="30"/>
        <v>0</v>
      </c>
      <c r="AG91" s="322" t="str">
        <f t="shared" si="31"/>
        <v>DEBIL</v>
      </c>
      <c r="AH91" s="325" t="s">
        <v>768</v>
      </c>
      <c r="AI91" s="322"/>
      <c r="AJ91" s="68" t="str">
        <f>+IF(AI91=[6]Lista_Desplegable!F$2,[6]Lista_Desplegable!G$2,IF([6]Controles!AI101=[6]Lista_Desplegable!F$3,[6]Lista_Desplegable!G$3,"DÉBIL"))</f>
        <v>DÉBIL</v>
      </c>
      <c r="AK91" s="323"/>
      <c r="AL91" s="322" t="str">
        <f>IF(AK91="NO",AJ91,IF(AND(AJ91="FUERTE",AK91="SI"),"MODERADO",IF(AND(AJ91="MODERADO",AJ91="SI"),"DEBIL","DÉBIL")))</f>
        <v>DÉBIL</v>
      </c>
      <c r="AM91" s="322" t="s">
        <v>767</v>
      </c>
      <c r="AN91" s="322" t="str">
        <f t="shared" ref="AN91:AN93" si="55">+AG91</f>
        <v>DEBIL</v>
      </c>
      <c r="AO91" s="322">
        <v>1</v>
      </c>
      <c r="AP91" s="322" t="str">
        <f t="shared" ref="AP91:AP93" si="56">AL91</f>
        <v>DÉBIL</v>
      </c>
      <c r="AQ91" s="68">
        <f t="shared" si="44"/>
        <v>1</v>
      </c>
      <c r="AR91" s="68">
        <f t="shared" si="45"/>
        <v>1</v>
      </c>
      <c r="AS91" s="322" t="str">
        <f t="shared" si="36"/>
        <v>DEBIL</v>
      </c>
      <c r="AT91" s="69">
        <f t="shared" ref="AT91:AT93" si="57">IF(AS91="FUERTE",100,IF(AS91="MODERADO",50,0))</f>
        <v>0</v>
      </c>
      <c r="AU91" s="69">
        <f t="shared" ref="AU91" si="58">AVERAGE(AT91:AT92)</f>
        <v>0</v>
      </c>
      <c r="AV91" s="307" t="str">
        <f>IF(AU91=100,"FUERTE",IF(AU91&gt;=50,"MODERADO","DEBIL"))</f>
        <v>DEBIL</v>
      </c>
      <c r="AW91" s="326">
        <v>126</v>
      </c>
    </row>
    <row r="92" spans="1:51" s="312" customFormat="1" ht="49.5" customHeight="1" thickBot="1" x14ac:dyDescent="0.25">
      <c r="A92" s="146"/>
      <c r="B92" s="146"/>
      <c r="C92" s="65">
        <v>44106</v>
      </c>
      <c r="D92" s="60" t="s">
        <v>232</v>
      </c>
      <c r="E92" s="60" t="s">
        <v>83</v>
      </c>
      <c r="F92" s="60" t="s">
        <v>156</v>
      </c>
      <c r="G92" s="60" t="s">
        <v>12</v>
      </c>
      <c r="H92" s="66">
        <v>341</v>
      </c>
      <c r="I92" s="67" t="s">
        <v>501</v>
      </c>
      <c r="J92" s="67" t="s">
        <v>501</v>
      </c>
      <c r="K92" s="67" t="s">
        <v>329</v>
      </c>
      <c r="L92" s="67" t="s">
        <v>330</v>
      </c>
      <c r="M92" s="67" t="s">
        <v>331</v>
      </c>
      <c r="N92" s="67" t="s">
        <v>332</v>
      </c>
      <c r="O92" s="67" t="s">
        <v>500</v>
      </c>
      <c r="P92" s="323" t="s">
        <v>27</v>
      </c>
      <c r="Q92" s="68">
        <f>+IF(P92=[6]Lista_Desplegable!B$3,[6]Lista_Desplegable!C$3,0)</f>
        <v>10</v>
      </c>
      <c r="R92" s="323" t="s">
        <v>536</v>
      </c>
      <c r="S92" s="68">
        <f>+IF(R92=[6]Lista_Desplegable!B$5,[6]Lista_Desplegable!C$5,0)</f>
        <v>15</v>
      </c>
      <c r="T92" s="323" t="s">
        <v>538</v>
      </c>
      <c r="U92" s="72">
        <f>+IF(T92=[6]Lista_Desplegable!B$7,[6]Lista_Desplegable!C$7,0)</f>
        <v>10</v>
      </c>
      <c r="V92" s="323" t="s">
        <v>540</v>
      </c>
      <c r="W92" s="72">
        <f>+IF(V92=[6]Lista_Desplegable!B$9,[6]Lista_Desplegable!C$9,0)</f>
        <v>15</v>
      </c>
      <c r="X92" s="323" t="s">
        <v>542</v>
      </c>
      <c r="Y92" s="72">
        <f>+IF(X92=[6]Lista_Desplegable!B$11,[6]Lista_Desplegable!C$11,IF([6]Controles!X102=[6]Lista_Desplegable!B$12,[6]Lista_Desplegable!C$12,0))</f>
        <v>15</v>
      </c>
      <c r="Z92" s="323" t="s">
        <v>546</v>
      </c>
      <c r="AA92" s="72">
        <f>+IF(Z92=[6]Lista_Desplegable!B$14,[6]Lista_Desplegable!C$14,0)</f>
        <v>0</v>
      </c>
      <c r="AB92" s="323" t="s">
        <v>548</v>
      </c>
      <c r="AC92" s="72">
        <f>+IF(AB92=[6]Lista_Desplegable!B$16,[6]Lista_Desplegable!C$16,IF([6]Controles!AB102=[6]Lista_Desplegable!B$17,[6]Lista_Desplegable!C$17,0))</f>
        <v>10</v>
      </c>
      <c r="AD92" s="323" t="s">
        <v>27</v>
      </c>
      <c r="AE92" s="72">
        <f>+IF(AD92=[6]Lista_Desplegable!B$19,[6]Lista_Desplegable!C$19,0)</f>
        <v>5</v>
      </c>
      <c r="AF92" s="324">
        <f t="shared" si="30"/>
        <v>80</v>
      </c>
      <c r="AG92" s="322" t="str">
        <f t="shared" si="31"/>
        <v>DEBIL</v>
      </c>
      <c r="AH92" s="327" t="s">
        <v>769</v>
      </c>
      <c r="AI92" s="322" t="s">
        <v>530</v>
      </c>
      <c r="AJ92" s="68" t="str">
        <f>+IF(AI92=[6]Lista_Desplegable!F$2,[6]Lista_Desplegable!G$2,IF([6]Controles!AI102=[6]Lista_Desplegable!F$3,[6]Lista_Desplegable!G$3,"DÉBIL"))</f>
        <v>FUERTE</v>
      </c>
      <c r="AK92" s="323" t="s">
        <v>42</v>
      </c>
      <c r="AL92" s="322" t="str">
        <f t="shared" si="32"/>
        <v>FUERTE</v>
      </c>
      <c r="AM92" s="325" t="s">
        <v>770</v>
      </c>
      <c r="AN92" s="322" t="str">
        <f t="shared" si="55"/>
        <v>DEBIL</v>
      </c>
      <c r="AO92" s="322">
        <v>1</v>
      </c>
      <c r="AP92" s="322" t="str">
        <f t="shared" si="56"/>
        <v>FUERTE</v>
      </c>
      <c r="AQ92" s="68">
        <f t="shared" si="44"/>
        <v>10</v>
      </c>
      <c r="AR92" s="68">
        <f t="shared" si="45"/>
        <v>10</v>
      </c>
      <c r="AS92" s="322" t="str">
        <f t="shared" si="36"/>
        <v>DEBIL</v>
      </c>
      <c r="AT92" s="69">
        <f t="shared" si="57"/>
        <v>0</v>
      </c>
      <c r="AU92" s="69"/>
      <c r="AV92" s="307"/>
      <c r="AW92" s="328"/>
    </row>
    <row r="93" spans="1:51" s="312" customFormat="1" ht="77.25" customHeight="1" x14ac:dyDescent="0.2">
      <c r="A93" s="82">
        <v>49</v>
      </c>
      <c r="B93" s="82">
        <v>127</v>
      </c>
      <c r="C93" s="65">
        <v>44105</v>
      </c>
      <c r="D93" s="62" t="s">
        <v>236</v>
      </c>
      <c r="E93" s="62" t="s">
        <v>83</v>
      </c>
      <c r="F93" s="62" t="s">
        <v>156</v>
      </c>
      <c r="G93" s="62" t="s">
        <v>12</v>
      </c>
      <c r="H93" s="66">
        <v>342</v>
      </c>
      <c r="I93" s="67" t="s">
        <v>502</v>
      </c>
      <c r="J93" s="67" t="s">
        <v>503</v>
      </c>
      <c r="K93" s="67" t="s">
        <v>329</v>
      </c>
      <c r="L93" s="67" t="s">
        <v>330</v>
      </c>
      <c r="M93" s="67" t="s">
        <v>331</v>
      </c>
      <c r="N93" s="67" t="s">
        <v>332</v>
      </c>
      <c r="O93" s="67" t="s">
        <v>471</v>
      </c>
      <c r="P93" s="322" t="s">
        <v>27</v>
      </c>
      <c r="Q93" s="68">
        <f>+IF(P93=[6]Lista_Desplegable!B$3,[6]Lista_Desplegable!C$3,0)</f>
        <v>10</v>
      </c>
      <c r="R93" s="323" t="s">
        <v>536</v>
      </c>
      <c r="S93" s="68">
        <f>+IF(R93=[6]Lista_Desplegable!B$5,[6]Lista_Desplegable!C$5,0)</f>
        <v>15</v>
      </c>
      <c r="T93" s="323" t="s">
        <v>538</v>
      </c>
      <c r="U93" s="72">
        <f>+IF(T93=[6]Lista_Desplegable!B$7,[6]Lista_Desplegable!C$7,0)</f>
        <v>10</v>
      </c>
      <c r="V93" s="323" t="s">
        <v>541</v>
      </c>
      <c r="W93" s="72">
        <f>+IF(V93=[6]Lista_Desplegable!B$9,[6]Lista_Desplegable!C$9,0)</f>
        <v>0</v>
      </c>
      <c r="X93" s="323" t="s">
        <v>542</v>
      </c>
      <c r="Y93" s="72">
        <f>+IF(X93=[6]Lista_Desplegable!B$11,[6]Lista_Desplegable!C$11,IF([6]Controles!X103=[6]Lista_Desplegable!B$12,[6]Lista_Desplegable!C$12,0))</f>
        <v>15</v>
      </c>
      <c r="Z93" s="323" t="s">
        <v>546</v>
      </c>
      <c r="AA93" s="72">
        <f>+IF(Z93=[6]Lista_Desplegable!B$14,[6]Lista_Desplegable!C$14,0)</f>
        <v>0</v>
      </c>
      <c r="AB93" s="323" t="s">
        <v>549</v>
      </c>
      <c r="AC93" s="72">
        <f>+IF(AB93=[6]Lista_Desplegable!B$16,[6]Lista_Desplegable!C$16,IF([6]Controles!AB103=[6]Lista_Desplegable!B$17,[6]Lista_Desplegable!C$17,0))</f>
        <v>0</v>
      </c>
      <c r="AD93" s="323" t="s">
        <v>42</v>
      </c>
      <c r="AE93" s="72">
        <f>+IF(AD93=[6]Lista_Desplegable!B$19,[6]Lista_Desplegable!C$19,0)</f>
        <v>0</v>
      </c>
      <c r="AF93" s="324">
        <f t="shared" si="30"/>
        <v>50</v>
      </c>
      <c r="AG93" s="322" t="str">
        <f t="shared" si="31"/>
        <v>DEBIL</v>
      </c>
      <c r="AH93" s="322" t="s">
        <v>771</v>
      </c>
      <c r="AI93" s="322" t="s">
        <v>534</v>
      </c>
      <c r="AJ93" s="68" t="str">
        <f>+IF(AI93=[6]Lista_Desplegable!F$2,[6]Lista_Desplegable!G$2,IF([6]Controles!AI103=[6]Lista_Desplegable!F$3,[6]Lista_Desplegable!G$3,"DÉBIL"))</f>
        <v>DÉBIL</v>
      </c>
      <c r="AK93" s="323" t="s">
        <v>42</v>
      </c>
      <c r="AL93" s="322" t="str">
        <f t="shared" si="32"/>
        <v>DÉBIL</v>
      </c>
      <c r="AM93" s="325" t="s">
        <v>772</v>
      </c>
      <c r="AN93" s="322" t="str">
        <f t="shared" si="55"/>
        <v>DEBIL</v>
      </c>
      <c r="AO93" s="322">
        <v>1</v>
      </c>
      <c r="AP93" s="322" t="str">
        <f t="shared" si="56"/>
        <v>DÉBIL</v>
      </c>
      <c r="AQ93" s="68">
        <f t="shared" si="44"/>
        <v>1</v>
      </c>
      <c r="AR93" s="68">
        <f t="shared" si="45"/>
        <v>1</v>
      </c>
      <c r="AS93" s="322" t="str">
        <f t="shared" si="36"/>
        <v>DEBIL</v>
      </c>
      <c r="AT93" s="69">
        <f t="shared" si="57"/>
        <v>0</v>
      </c>
      <c r="AU93" s="69">
        <f>AVERAGE(AT93)</f>
        <v>0</v>
      </c>
      <c r="AV93" s="307" t="str">
        <f t="shared" ref="AV93" si="59">IF(AU93=100,"FUERTE",IF(AU93&gt;=50,"MODERADO","DEBIL"))</f>
        <v>DEBIL</v>
      </c>
      <c r="AW93" s="329">
        <v>127</v>
      </c>
    </row>
    <row r="94" spans="1:51" ht="53.25" customHeight="1" x14ac:dyDescent="0.2">
      <c r="A94" s="133">
        <v>50</v>
      </c>
      <c r="B94" s="133">
        <v>129</v>
      </c>
      <c r="C94" s="37">
        <v>44307</v>
      </c>
      <c r="D94" s="38" t="s">
        <v>244</v>
      </c>
      <c r="E94" s="38" t="s">
        <v>83</v>
      </c>
      <c r="F94" s="38" t="s">
        <v>55</v>
      </c>
      <c r="G94" s="38" t="s">
        <v>9</v>
      </c>
      <c r="H94" s="61">
        <v>351</v>
      </c>
      <c r="I94" s="39" t="s">
        <v>504</v>
      </c>
      <c r="J94" s="39" t="s">
        <v>504</v>
      </c>
      <c r="K94" s="39" t="s">
        <v>347</v>
      </c>
      <c r="L94" s="39" t="s">
        <v>330</v>
      </c>
      <c r="M94" s="39" t="s">
        <v>351</v>
      </c>
      <c r="N94" s="39"/>
      <c r="O94" s="39" t="s">
        <v>443</v>
      </c>
      <c r="P94" s="32" t="s">
        <v>27</v>
      </c>
      <c r="Q94" s="58">
        <f>+IF(P94=[5]Lista_Desplegable!B$3,[5]Lista_Desplegable!C$3,0)</f>
        <v>10</v>
      </c>
      <c r="R94" s="292" t="s">
        <v>536</v>
      </c>
      <c r="S94" s="58">
        <f>+IF(R94=[5]Lista_Desplegable!B$5,[5]Lista_Desplegable!C$5,0)</f>
        <v>15</v>
      </c>
      <c r="T94" s="292" t="s">
        <v>538</v>
      </c>
      <c r="U94" s="57">
        <f>+IF(T94=[5]Lista_Desplegable!B$7,[5]Lista_Desplegable!C$7,0)</f>
        <v>10</v>
      </c>
      <c r="V94" s="292" t="s">
        <v>540</v>
      </c>
      <c r="W94" s="57">
        <f>+IF(V94=[5]Lista_Desplegable!B$9,[5]Lista_Desplegable!C$9,0)</f>
        <v>15</v>
      </c>
      <c r="X94" s="292" t="s">
        <v>542</v>
      </c>
      <c r="Y94" s="57">
        <f>+IF(X94=[5]Lista_Desplegable!B$11,[5]Lista_Desplegable!C$11,IF([5]Controles!X105=[5]Lista_Desplegable!B$12,[5]Lista_Desplegable!C$12,0))</f>
        <v>15</v>
      </c>
      <c r="Z94" s="292" t="s">
        <v>545</v>
      </c>
      <c r="AA94" s="57">
        <f>+IF(Z94=[5]Lista_Desplegable!B$14,[5]Lista_Desplegable!C$14,0)</f>
        <v>15</v>
      </c>
      <c r="AB94" s="292" t="s">
        <v>547</v>
      </c>
      <c r="AC94" s="57">
        <f>+IF(AB94=[5]Lista_Desplegable!B$16,[5]Lista_Desplegable!C$16,IF([5]Controles!AB105=[5]Lista_Desplegable!B$17,[5]Lista_Desplegable!C$17,0))</f>
        <v>15</v>
      </c>
      <c r="AD94" s="292" t="s">
        <v>27</v>
      </c>
      <c r="AE94" s="57">
        <f>+IF(AD94=[5]Lista_Desplegable!B$19,[5]Lista_Desplegable!C$19,0)</f>
        <v>5</v>
      </c>
      <c r="AF94" s="293">
        <f t="shared" si="30"/>
        <v>100</v>
      </c>
      <c r="AG94" s="32" t="str">
        <f t="shared" si="31"/>
        <v>FUERTE</v>
      </c>
      <c r="AH94" s="32" t="s">
        <v>821</v>
      </c>
      <c r="AI94" s="32" t="s">
        <v>530</v>
      </c>
      <c r="AJ94" s="58" t="str">
        <f>+IF(AI94=[5]Lista_Desplegable!F$2,[5]Lista_Desplegable!G$2,IF([5]Controles!AI105=[5]Lista_Desplegable!F$3,[5]Lista_Desplegable!G$3,"DÉBIL"))</f>
        <v>FUERTE</v>
      </c>
      <c r="AK94" s="292" t="s">
        <v>42</v>
      </c>
      <c r="AL94" s="32" t="str">
        <f t="shared" si="32"/>
        <v>FUERTE</v>
      </c>
      <c r="AM94" s="32" t="s">
        <v>810</v>
      </c>
      <c r="AN94" s="32" t="str">
        <f t="shared" si="34"/>
        <v>FUERTE</v>
      </c>
      <c r="AO94" s="58">
        <f t="shared" si="43"/>
        <v>10</v>
      </c>
      <c r="AP94" s="32" t="str">
        <f t="shared" si="35"/>
        <v>FUERTE</v>
      </c>
      <c r="AQ94" s="58">
        <f t="shared" si="44"/>
        <v>10</v>
      </c>
      <c r="AR94" s="58">
        <f t="shared" si="45"/>
        <v>100</v>
      </c>
      <c r="AS94" s="32" t="str">
        <f t="shared" si="36"/>
        <v>FUERTE</v>
      </c>
      <c r="AT94" s="58">
        <f t="shared" si="37"/>
        <v>100</v>
      </c>
      <c r="AU94" s="58">
        <f>AVERAGE(AT94:AT100)</f>
        <v>85.714285714285708</v>
      </c>
      <c r="AV94" s="294" t="str">
        <f>IF(AU94=100,"FUERTE",IF(AU94&gt;=50,"MODERADO","DEBIL"))</f>
        <v>MODERADO</v>
      </c>
      <c r="AW94" s="295">
        <v>129</v>
      </c>
    </row>
    <row r="95" spans="1:51" ht="40.5" customHeight="1" x14ac:dyDescent="0.2">
      <c r="A95" s="133"/>
      <c r="B95" s="133"/>
      <c r="C95" s="37">
        <v>44308</v>
      </c>
      <c r="D95" s="38" t="s">
        <v>244</v>
      </c>
      <c r="E95" s="38" t="s">
        <v>83</v>
      </c>
      <c r="F95" s="38" t="s">
        <v>55</v>
      </c>
      <c r="G95" s="38" t="s">
        <v>9</v>
      </c>
      <c r="H95" s="61">
        <v>352</v>
      </c>
      <c r="I95" s="39" t="s">
        <v>505</v>
      </c>
      <c r="J95" s="39" t="s">
        <v>505</v>
      </c>
      <c r="K95" s="39" t="s">
        <v>347</v>
      </c>
      <c r="L95" s="39" t="s">
        <v>330</v>
      </c>
      <c r="M95" s="39" t="s">
        <v>351</v>
      </c>
      <c r="N95" s="39"/>
      <c r="O95" s="39" t="s">
        <v>443</v>
      </c>
      <c r="P95" s="32" t="s">
        <v>27</v>
      </c>
      <c r="Q95" s="58">
        <f>+IF(P95=[5]Lista_Desplegable!B$3,[5]Lista_Desplegable!C$3,0)</f>
        <v>10</v>
      </c>
      <c r="R95" s="292" t="s">
        <v>536</v>
      </c>
      <c r="S95" s="58">
        <f>+IF(R95=[5]Lista_Desplegable!B$5,[5]Lista_Desplegable!C$5,0)</f>
        <v>15</v>
      </c>
      <c r="T95" s="292" t="s">
        <v>538</v>
      </c>
      <c r="U95" s="57">
        <f>+IF(T95=[5]Lista_Desplegable!B$7,[5]Lista_Desplegable!C$7,0)</f>
        <v>10</v>
      </c>
      <c r="V95" s="292" t="s">
        <v>540</v>
      </c>
      <c r="W95" s="57">
        <f>+IF(V95=[5]Lista_Desplegable!B$9,[5]Lista_Desplegable!C$9,0)</f>
        <v>15</v>
      </c>
      <c r="X95" s="292" t="s">
        <v>542</v>
      </c>
      <c r="Y95" s="57">
        <f>+IF(X95=[5]Lista_Desplegable!B$11,[5]Lista_Desplegable!C$11,IF([5]Controles!X106=[5]Lista_Desplegable!B$12,[5]Lista_Desplegable!C$12,0))</f>
        <v>15</v>
      </c>
      <c r="Z95" s="292" t="s">
        <v>545</v>
      </c>
      <c r="AA95" s="57">
        <f>+IF(Z95=[5]Lista_Desplegable!B$14,[5]Lista_Desplegable!C$14,0)</f>
        <v>15</v>
      </c>
      <c r="AB95" s="292" t="s">
        <v>547</v>
      </c>
      <c r="AC95" s="57">
        <f>+IF(AB95=[5]Lista_Desplegable!B$16,[5]Lista_Desplegable!C$16,IF([5]Controles!AB106=[5]Lista_Desplegable!B$17,[5]Lista_Desplegable!C$17,0))</f>
        <v>15</v>
      </c>
      <c r="AD95" s="292" t="s">
        <v>27</v>
      </c>
      <c r="AE95" s="57">
        <f>+IF(AD95=[5]Lista_Desplegable!B$19,[5]Lista_Desplegable!C$19,0)</f>
        <v>5</v>
      </c>
      <c r="AF95" s="293">
        <f t="shared" si="30"/>
        <v>100</v>
      </c>
      <c r="AG95" s="32" t="str">
        <f t="shared" si="31"/>
        <v>FUERTE</v>
      </c>
      <c r="AH95" s="32" t="s">
        <v>822</v>
      </c>
      <c r="AI95" s="32" t="s">
        <v>530</v>
      </c>
      <c r="AJ95" s="58" t="str">
        <f>+IF(AI95=[5]Lista_Desplegable!F$2,[5]Lista_Desplegable!G$2,IF([5]Controles!AI106=[5]Lista_Desplegable!F$3,[5]Lista_Desplegable!G$3,"DÉBIL"))</f>
        <v>FUERTE</v>
      </c>
      <c r="AK95" s="292" t="s">
        <v>42</v>
      </c>
      <c r="AL95" s="32" t="str">
        <f t="shared" si="32"/>
        <v>FUERTE</v>
      </c>
      <c r="AM95" s="32" t="s">
        <v>810</v>
      </c>
      <c r="AN95" s="32" t="str">
        <f t="shared" si="34"/>
        <v>FUERTE</v>
      </c>
      <c r="AO95" s="58">
        <f t="shared" si="43"/>
        <v>10</v>
      </c>
      <c r="AP95" s="32" t="str">
        <f t="shared" si="35"/>
        <v>FUERTE</v>
      </c>
      <c r="AQ95" s="58">
        <f t="shared" si="44"/>
        <v>10</v>
      </c>
      <c r="AR95" s="58">
        <f t="shared" si="45"/>
        <v>100</v>
      </c>
      <c r="AS95" s="32" t="str">
        <f t="shared" si="36"/>
        <v>FUERTE</v>
      </c>
      <c r="AT95" s="58">
        <f t="shared" si="37"/>
        <v>100</v>
      </c>
      <c r="AU95" s="58"/>
      <c r="AV95" s="294"/>
      <c r="AW95" s="295"/>
    </row>
    <row r="96" spans="1:51" ht="31.5" customHeight="1" x14ac:dyDescent="0.2">
      <c r="A96" s="133"/>
      <c r="B96" s="133"/>
      <c r="C96" s="37">
        <v>44309</v>
      </c>
      <c r="D96" s="38" t="s">
        <v>244</v>
      </c>
      <c r="E96" s="38" t="s">
        <v>83</v>
      </c>
      <c r="F96" s="38" t="s">
        <v>55</v>
      </c>
      <c r="G96" s="38" t="s">
        <v>9</v>
      </c>
      <c r="H96" s="61">
        <v>353</v>
      </c>
      <c r="I96" s="39" t="s">
        <v>506</v>
      </c>
      <c r="J96" s="39" t="s">
        <v>506</v>
      </c>
      <c r="K96" s="39" t="s">
        <v>347</v>
      </c>
      <c r="L96" s="39" t="s">
        <v>330</v>
      </c>
      <c r="M96" s="39" t="s">
        <v>351</v>
      </c>
      <c r="N96" s="39"/>
      <c r="O96" s="39" t="s">
        <v>443</v>
      </c>
      <c r="P96" s="32" t="s">
        <v>27</v>
      </c>
      <c r="Q96" s="58">
        <f>+IF(P96=[5]Lista_Desplegable!B$3,[5]Lista_Desplegable!C$3,0)</f>
        <v>10</v>
      </c>
      <c r="R96" s="292" t="s">
        <v>536</v>
      </c>
      <c r="S96" s="58">
        <f>+IF(R96=[5]Lista_Desplegable!B$5,[5]Lista_Desplegable!C$5,0)</f>
        <v>15</v>
      </c>
      <c r="T96" s="292" t="s">
        <v>538</v>
      </c>
      <c r="U96" s="57">
        <f>+IF(T96=[5]Lista_Desplegable!B$7,[5]Lista_Desplegable!C$7,0)</f>
        <v>10</v>
      </c>
      <c r="V96" s="292" t="s">
        <v>540</v>
      </c>
      <c r="W96" s="57">
        <f>+IF(V96=[5]Lista_Desplegable!B$9,[5]Lista_Desplegable!C$9,0)</f>
        <v>15</v>
      </c>
      <c r="X96" s="292" t="s">
        <v>542</v>
      </c>
      <c r="Y96" s="57">
        <f>+IF(X96=[5]Lista_Desplegable!B$11,[5]Lista_Desplegable!C$11,IF([5]Controles!X107=[5]Lista_Desplegable!B$12,[5]Lista_Desplegable!C$12,0))</f>
        <v>15</v>
      </c>
      <c r="Z96" s="292" t="s">
        <v>545</v>
      </c>
      <c r="AA96" s="57">
        <f>+IF(Z96=[5]Lista_Desplegable!B$14,[5]Lista_Desplegable!C$14,0)</f>
        <v>15</v>
      </c>
      <c r="AB96" s="292" t="s">
        <v>547</v>
      </c>
      <c r="AC96" s="57">
        <f>+IF(AB96=[5]Lista_Desplegable!B$16,[5]Lista_Desplegable!C$16,IF([5]Controles!AB107=[5]Lista_Desplegable!B$17,[5]Lista_Desplegable!C$17,0))</f>
        <v>15</v>
      </c>
      <c r="AD96" s="292" t="s">
        <v>27</v>
      </c>
      <c r="AE96" s="57">
        <f>+IF(AD96=[5]Lista_Desplegable!B$19,[5]Lista_Desplegable!C$19,0)</f>
        <v>5</v>
      </c>
      <c r="AF96" s="293">
        <f t="shared" si="30"/>
        <v>100</v>
      </c>
      <c r="AG96" s="32" t="str">
        <f t="shared" si="31"/>
        <v>FUERTE</v>
      </c>
      <c r="AH96" s="32" t="s">
        <v>823</v>
      </c>
      <c r="AI96" s="32" t="s">
        <v>530</v>
      </c>
      <c r="AJ96" s="58" t="str">
        <f>+IF(AI96=[5]Lista_Desplegable!F$2,[5]Lista_Desplegable!G$2,IF([5]Controles!AI107=[5]Lista_Desplegable!F$3,[5]Lista_Desplegable!G$3,"DÉBIL"))</f>
        <v>FUERTE</v>
      </c>
      <c r="AK96" s="292" t="s">
        <v>42</v>
      </c>
      <c r="AL96" s="32" t="str">
        <f t="shared" si="32"/>
        <v>FUERTE</v>
      </c>
      <c r="AM96" s="32" t="s">
        <v>810</v>
      </c>
      <c r="AN96" s="32" t="str">
        <f t="shared" si="34"/>
        <v>FUERTE</v>
      </c>
      <c r="AO96" s="58">
        <f t="shared" si="43"/>
        <v>10</v>
      </c>
      <c r="AP96" s="32" t="str">
        <f t="shared" si="35"/>
        <v>FUERTE</v>
      </c>
      <c r="AQ96" s="58">
        <f t="shared" si="44"/>
        <v>10</v>
      </c>
      <c r="AR96" s="58">
        <f t="shared" si="45"/>
        <v>100</v>
      </c>
      <c r="AS96" s="32" t="str">
        <f t="shared" si="36"/>
        <v>FUERTE</v>
      </c>
      <c r="AT96" s="58">
        <f t="shared" si="37"/>
        <v>100</v>
      </c>
      <c r="AU96" s="58"/>
      <c r="AV96" s="294"/>
      <c r="AW96" s="295"/>
    </row>
    <row r="97" spans="1:49" ht="38.25" customHeight="1" x14ac:dyDescent="0.2">
      <c r="A97" s="133"/>
      <c r="B97" s="133"/>
      <c r="C97" s="37">
        <v>44310</v>
      </c>
      <c r="D97" s="38" t="s">
        <v>244</v>
      </c>
      <c r="E97" s="38" t="s">
        <v>83</v>
      </c>
      <c r="F97" s="38" t="s">
        <v>55</v>
      </c>
      <c r="G97" s="38" t="s">
        <v>9</v>
      </c>
      <c r="H97" s="61">
        <v>354</v>
      </c>
      <c r="I97" s="39" t="s">
        <v>507</v>
      </c>
      <c r="J97" s="39" t="s">
        <v>507</v>
      </c>
      <c r="K97" s="39" t="s">
        <v>347</v>
      </c>
      <c r="L97" s="39" t="s">
        <v>330</v>
      </c>
      <c r="M97" s="39" t="s">
        <v>351</v>
      </c>
      <c r="N97" s="39"/>
      <c r="O97" s="39" t="s">
        <v>443</v>
      </c>
      <c r="P97" s="32" t="s">
        <v>27</v>
      </c>
      <c r="Q97" s="58">
        <f>+IF(P97=[5]Lista_Desplegable!B$3,[5]Lista_Desplegable!C$3,0)</f>
        <v>10</v>
      </c>
      <c r="R97" s="292" t="s">
        <v>536</v>
      </c>
      <c r="S97" s="58">
        <f>+IF(R97=[5]Lista_Desplegable!B$5,[5]Lista_Desplegable!C$5,0)</f>
        <v>15</v>
      </c>
      <c r="T97" s="292" t="s">
        <v>538</v>
      </c>
      <c r="U97" s="57">
        <f>+IF(T97=[5]Lista_Desplegable!B$7,[5]Lista_Desplegable!C$7,0)</f>
        <v>10</v>
      </c>
      <c r="V97" s="292" t="s">
        <v>540</v>
      </c>
      <c r="W97" s="57">
        <f>+IF(V97=[5]Lista_Desplegable!B$9,[5]Lista_Desplegable!C$9,0)</f>
        <v>15</v>
      </c>
      <c r="X97" s="292" t="s">
        <v>542</v>
      </c>
      <c r="Y97" s="57">
        <f>+IF(X97=[5]Lista_Desplegable!B$11,[5]Lista_Desplegable!C$11,IF([5]Controles!X108=[5]Lista_Desplegable!B$12,[5]Lista_Desplegable!C$12,0))</f>
        <v>15</v>
      </c>
      <c r="Z97" s="292" t="s">
        <v>545</v>
      </c>
      <c r="AA97" s="57">
        <f>+IF(Z97=[5]Lista_Desplegable!B$14,[5]Lista_Desplegable!C$14,0)</f>
        <v>15</v>
      </c>
      <c r="AB97" s="292" t="s">
        <v>547</v>
      </c>
      <c r="AC97" s="57">
        <f>+IF(AB97=[5]Lista_Desplegable!B$16,[5]Lista_Desplegable!C$16,IF([5]Controles!AB108=[5]Lista_Desplegable!B$17,[5]Lista_Desplegable!C$17,0))</f>
        <v>15</v>
      </c>
      <c r="AD97" s="292" t="s">
        <v>27</v>
      </c>
      <c r="AE97" s="57">
        <f>+IF(AD97=[5]Lista_Desplegable!B$19,[5]Lista_Desplegable!C$19,0)</f>
        <v>5</v>
      </c>
      <c r="AF97" s="293">
        <f t="shared" si="30"/>
        <v>100</v>
      </c>
      <c r="AG97" s="32" t="str">
        <f t="shared" si="31"/>
        <v>FUERTE</v>
      </c>
      <c r="AH97" s="32" t="s">
        <v>824</v>
      </c>
      <c r="AI97" s="32" t="s">
        <v>530</v>
      </c>
      <c r="AJ97" s="58" t="str">
        <f>+IF(AI97=[5]Lista_Desplegable!F$2,[5]Lista_Desplegable!G$2,IF([5]Controles!AI108=[5]Lista_Desplegable!F$3,[5]Lista_Desplegable!G$3,"DÉBIL"))</f>
        <v>FUERTE</v>
      </c>
      <c r="AK97" s="292" t="s">
        <v>42</v>
      </c>
      <c r="AL97" s="32" t="str">
        <f t="shared" si="32"/>
        <v>FUERTE</v>
      </c>
      <c r="AM97" s="32" t="s">
        <v>810</v>
      </c>
      <c r="AN97" s="32" t="str">
        <f t="shared" si="34"/>
        <v>FUERTE</v>
      </c>
      <c r="AO97" s="58">
        <f t="shared" si="43"/>
        <v>10</v>
      </c>
      <c r="AP97" s="32" t="str">
        <f t="shared" si="35"/>
        <v>FUERTE</v>
      </c>
      <c r="AQ97" s="58">
        <f t="shared" si="44"/>
        <v>10</v>
      </c>
      <c r="AR97" s="58">
        <f t="shared" si="45"/>
        <v>100</v>
      </c>
      <c r="AS97" s="32" t="str">
        <f t="shared" si="36"/>
        <v>FUERTE</v>
      </c>
      <c r="AT97" s="58">
        <f t="shared" si="37"/>
        <v>100</v>
      </c>
      <c r="AU97" s="58"/>
      <c r="AV97" s="294"/>
      <c r="AW97" s="295"/>
    </row>
    <row r="98" spans="1:49" ht="33" customHeight="1" x14ac:dyDescent="0.2">
      <c r="A98" s="133"/>
      <c r="B98" s="133"/>
      <c r="C98" s="37">
        <v>44311</v>
      </c>
      <c r="D98" s="38" t="s">
        <v>244</v>
      </c>
      <c r="E98" s="38" t="s">
        <v>83</v>
      </c>
      <c r="F98" s="38" t="s">
        <v>55</v>
      </c>
      <c r="G98" s="38" t="s">
        <v>9</v>
      </c>
      <c r="H98" s="61">
        <v>355</v>
      </c>
      <c r="I98" s="39" t="s">
        <v>508</v>
      </c>
      <c r="J98" s="39" t="s">
        <v>508</v>
      </c>
      <c r="K98" s="39" t="s">
        <v>347</v>
      </c>
      <c r="L98" s="39" t="s">
        <v>330</v>
      </c>
      <c r="M98" s="39" t="s">
        <v>351</v>
      </c>
      <c r="N98" s="39"/>
      <c r="O98" s="39" t="s">
        <v>443</v>
      </c>
      <c r="P98" s="32" t="s">
        <v>27</v>
      </c>
      <c r="Q98" s="58">
        <f>+IF(P98=[5]Lista_Desplegable!B$3,[5]Lista_Desplegable!C$3,0)</f>
        <v>10</v>
      </c>
      <c r="R98" s="292" t="s">
        <v>536</v>
      </c>
      <c r="S98" s="58">
        <f>+IF(R98=[5]Lista_Desplegable!B$5,[5]Lista_Desplegable!C$5,0)</f>
        <v>15</v>
      </c>
      <c r="T98" s="292" t="s">
        <v>538</v>
      </c>
      <c r="U98" s="57">
        <f>+IF(T98=[5]Lista_Desplegable!B$7,[5]Lista_Desplegable!C$7,0)</f>
        <v>10</v>
      </c>
      <c r="V98" s="292" t="s">
        <v>540</v>
      </c>
      <c r="W98" s="57">
        <f>+IF(V98=[5]Lista_Desplegable!B$9,[5]Lista_Desplegable!C$9,0)</f>
        <v>15</v>
      </c>
      <c r="X98" s="292" t="s">
        <v>542</v>
      </c>
      <c r="Y98" s="57">
        <f>+IF(X98=[5]Lista_Desplegable!B$11,[5]Lista_Desplegable!C$11,IF([5]Controles!X109=[5]Lista_Desplegable!B$12,[5]Lista_Desplegable!C$12,0))</f>
        <v>15</v>
      </c>
      <c r="Z98" s="292" t="s">
        <v>545</v>
      </c>
      <c r="AA98" s="57">
        <f>+IF(Z98=[5]Lista_Desplegable!B$14,[5]Lista_Desplegable!C$14,0)</f>
        <v>15</v>
      </c>
      <c r="AB98" s="292" t="s">
        <v>547</v>
      </c>
      <c r="AC98" s="57">
        <f>+IF(AB98=[5]Lista_Desplegable!B$16,[5]Lista_Desplegable!C$16,IF([5]Controles!AB109=[5]Lista_Desplegable!B$17,[5]Lista_Desplegable!C$17,0))</f>
        <v>15</v>
      </c>
      <c r="AD98" s="292" t="s">
        <v>27</v>
      </c>
      <c r="AE98" s="57">
        <f>+IF(AD98=[5]Lista_Desplegable!B$19,[5]Lista_Desplegable!C$19,0)</f>
        <v>5</v>
      </c>
      <c r="AF98" s="293">
        <f t="shared" si="30"/>
        <v>100</v>
      </c>
      <c r="AG98" s="32" t="str">
        <f t="shared" si="31"/>
        <v>FUERTE</v>
      </c>
      <c r="AH98" s="32" t="s">
        <v>825</v>
      </c>
      <c r="AI98" s="32" t="s">
        <v>530</v>
      </c>
      <c r="AJ98" s="58" t="str">
        <f>+IF(AI98=[5]Lista_Desplegable!F$2,[5]Lista_Desplegable!G$2,IF([5]Controles!AI109=[5]Lista_Desplegable!F$3,[5]Lista_Desplegable!G$3,"DÉBIL"))</f>
        <v>FUERTE</v>
      </c>
      <c r="AK98" s="292" t="s">
        <v>42</v>
      </c>
      <c r="AL98" s="32" t="str">
        <f t="shared" si="32"/>
        <v>FUERTE</v>
      </c>
      <c r="AM98" s="32" t="s">
        <v>810</v>
      </c>
      <c r="AN98" s="32" t="str">
        <f t="shared" si="34"/>
        <v>FUERTE</v>
      </c>
      <c r="AO98" s="58">
        <f t="shared" si="43"/>
        <v>10</v>
      </c>
      <c r="AP98" s="32" t="str">
        <f t="shared" si="35"/>
        <v>FUERTE</v>
      </c>
      <c r="AQ98" s="58">
        <f t="shared" si="44"/>
        <v>10</v>
      </c>
      <c r="AR98" s="58">
        <f t="shared" si="45"/>
        <v>100</v>
      </c>
      <c r="AS98" s="32" t="str">
        <f t="shared" si="36"/>
        <v>FUERTE</v>
      </c>
      <c r="AT98" s="58">
        <f t="shared" si="37"/>
        <v>100</v>
      </c>
      <c r="AU98" s="58"/>
      <c r="AV98" s="294"/>
      <c r="AW98" s="295"/>
    </row>
    <row r="99" spans="1:49" ht="55.5" customHeight="1" x14ac:dyDescent="0.2">
      <c r="A99" s="133"/>
      <c r="B99" s="133"/>
      <c r="C99" s="37">
        <v>44312</v>
      </c>
      <c r="D99" s="38" t="s">
        <v>244</v>
      </c>
      <c r="E99" s="38" t="s">
        <v>83</v>
      </c>
      <c r="F99" s="38" t="s">
        <v>55</v>
      </c>
      <c r="G99" s="38" t="s">
        <v>9</v>
      </c>
      <c r="H99" s="61">
        <v>356</v>
      </c>
      <c r="I99" s="39" t="s">
        <v>509</v>
      </c>
      <c r="J99" s="39" t="s">
        <v>509</v>
      </c>
      <c r="K99" s="39" t="s">
        <v>347</v>
      </c>
      <c r="L99" s="39" t="s">
        <v>330</v>
      </c>
      <c r="M99" s="39" t="s">
        <v>351</v>
      </c>
      <c r="N99" s="39"/>
      <c r="O99" s="39" t="s">
        <v>443</v>
      </c>
      <c r="P99" s="32" t="s">
        <v>27</v>
      </c>
      <c r="Q99" s="58">
        <f>+IF(P99=[5]Lista_Desplegable!B$3,[5]Lista_Desplegable!C$3,0)</f>
        <v>10</v>
      </c>
      <c r="R99" s="292" t="s">
        <v>536</v>
      </c>
      <c r="S99" s="58">
        <f>+IF(R99=[5]Lista_Desplegable!B$5,[5]Lista_Desplegable!C$5,0)</f>
        <v>15</v>
      </c>
      <c r="T99" s="292" t="s">
        <v>538</v>
      </c>
      <c r="U99" s="57">
        <f>+IF(T99=[5]Lista_Desplegable!B$7,[5]Lista_Desplegable!C$7,0)</f>
        <v>10</v>
      </c>
      <c r="V99" s="292" t="s">
        <v>540</v>
      </c>
      <c r="W99" s="57">
        <f>+IF(V99=[5]Lista_Desplegable!B$9,[5]Lista_Desplegable!C$9,0)</f>
        <v>15</v>
      </c>
      <c r="X99" s="292" t="s">
        <v>542</v>
      </c>
      <c r="Y99" s="57">
        <f>+IF(X99=[5]Lista_Desplegable!B$11,[5]Lista_Desplegable!C$11,IF([5]Controles!X110=[5]Lista_Desplegable!B$12,[5]Lista_Desplegable!C$12,0))</f>
        <v>15</v>
      </c>
      <c r="Z99" s="292" t="s">
        <v>546</v>
      </c>
      <c r="AA99" s="57">
        <f>+IF(Z99=[5]Lista_Desplegable!B$14,[5]Lista_Desplegable!C$14,0)</f>
        <v>0</v>
      </c>
      <c r="AB99" s="292" t="s">
        <v>548</v>
      </c>
      <c r="AC99" s="57">
        <f>+IF(AB99=[5]Lista_Desplegable!B$16,[5]Lista_Desplegable!C$16,IF([5]Controles!AB110=[5]Lista_Desplegable!B$17,[5]Lista_Desplegable!C$17,0))</f>
        <v>10</v>
      </c>
      <c r="AD99" s="292" t="s">
        <v>42</v>
      </c>
      <c r="AE99" s="57">
        <f>+IF(AD99=[5]Lista_Desplegable!B$19,[5]Lista_Desplegable!C$19,0)</f>
        <v>0</v>
      </c>
      <c r="AF99" s="293">
        <f t="shared" si="30"/>
        <v>75</v>
      </c>
      <c r="AG99" s="32" t="str">
        <f t="shared" si="31"/>
        <v>DEBIL</v>
      </c>
      <c r="AH99" s="32" t="s">
        <v>826</v>
      </c>
      <c r="AI99" s="32" t="s">
        <v>532</v>
      </c>
      <c r="AJ99" s="58" t="str">
        <f>+IF(AI99=[5]Lista_Desplegable!F$2,[5]Lista_Desplegable!G$2,IF([5]Controles!AI110=[5]Lista_Desplegable!F$3,[5]Lista_Desplegable!G$3,"DÉBIL"))</f>
        <v>MODERADO</v>
      </c>
      <c r="AK99" s="292" t="s">
        <v>42</v>
      </c>
      <c r="AL99" s="32" t="str">
        <f t="shared" si="32"/>
        <v>MODERADO</v>
      </c>
      <c r="AM99" s="32" t="s">
        <v>827</v>
      </c>
      <c r="AN99" s="32" t="str">
        <f t="shared" si="34"/>
        <v>DEBIL</v>
      </c>
      <c r="AO99" s="58">
        <f t="shared" si="43"/>
        <v>1</v>
      </c>
      <c r="AP99" s="32" t="str">
        <f t="shared" si="35"/>
        <v>MODERADO</v>
      </c>
      <c r="AQ99" s="58">
        <f t="shared" si="44"/>
        <v>5</v>
      </c>
      <c r="AR99" s="58">
        <f t="shared" si="45"/>
        <v>5</v>
      </c>
      <c r="AS99" s="32" t="str">
        <f t="shared" si="36"/>
        <v>DEBIL</v>
      </c>
      <c r="AT99" s="58">
        <f t="shared" si="37"/>
        <v>0</v>
      </c>
      <c r="AU99" s="58"/>
      <c r="AV99" s="294"/>
      <c r="AW99" s="295"/>
    </row>
    <row r="100" spans="1:49" ht="30.75" customHeight="1" x14ac:dyDescent="0.2">
      <c r="A100" s="133"/>
      <c r="B100" s="133"/>
      <c r="C100" s="37">
        <v>44313</v>
      </c>
      <c r="D100" s="38" t="s">
        <v>244</v>
      </c>
      <c r="E100" s="38" t="s">
        <v>83</v>
      </c>
      <c r="F100" s="38" t="s">
        <v>55</v>
      </c>
      <c r="G100" s="38" t="s">
        <v>9</v>
      </c>
      <c r="H100" s="61">
        <v>357</v>
      </c>
      <c r="I100" s="39" t="s">
        <v>510</v>
      </c>
      <c r="J100" s="39" t="s">
        <v>510</v>
      </c>
      <c r="K100" s="39" t="s">
        <v>347</v>
      </c>
      <c r="L100" s="39" t="s">
        <v>330</v>
      </c>
      <c r="M100" s="39" t="s">
        <v>351</v>
      </c>
      <c r="N100" s="39"/>
      <c r="O100" s="39" t="s">
        <v>443</v>
      </c>
      <c r="P100" s="32" t="s">
        <v>27</v>
      </c>
      <c r="Q100" s="58">
        <f>+IF(P100=[5]Lista_Desplegable!B$3,[5]Lista_Desplegable!C$3,0)</f>
        <v>10</v>
      </c>
      <c r="R100" s="292" t="s">
        <v>536</v>
      </c>
      <c r="S100" s="58">
        <f>+IF(R100=[5]Lista_Desplegable!B$5,[5]Lista_Desplegable!C$5,0)</f>
        <v>15</v>
      </c>
      <c r="T100" s="292" t="s">
        <v>538</v>
      </c>
      <c r="U100" s="57">
        <f>+IF(T100=[5]Lista_Desplegable!B$7,[5]Lista_Desplegable!C$7,0)</f>
        <v>10</v>
      </c>
      <c r="V100" s="292" t="s">
        <v>540</v>
      </c>
      <c r="W100" s="57">
        <f>+IF(V100=[5]Lista_Desplegable!B$9,[5]Lista_Desplegable!C$9,0)</f>
        <v>15</v>
      </c>
      <c r="X100" s="292" t="s">
        <v>542</v>
      </c>
      <c r="Y100" s="57">
        <f>+IF(X100=[5]Lista_Desplegable!B$11,[5]Lista_Desplegable!C$11,IF([5]Controles!X111=[5]Lista_Desplegable!B$12,[5]Lista_Desplegable!C$12,0))</f>
        <v>15</v>
      </c>
      <c r="Z100" s="292" t="s">
        <v>545</v>
      </c>
      <c r="AA100" s="57">
        <f>+IF(Z100=[5]Lista_Desplegable!B$14,[5]Lista_Desplegable!C$14,0)</f>
        <v>15</v>
      </c>
      <c r="AB100" s="292" t="s">
        <v>547</v>
      </c>
      <c r="AC100" s="57">
        <f>+IF(AB100=[5]Lista_Desplegable!B$16,[5]Lista_Desplegable!C$16,IF([5]Controles!AB111=[5]Lista_Desplegable!B$17,[5]Lista_Desplegable!C$17,0))</f>
        <v>15</v>
      </c>
      <c r="AD100" s="292" t="s">
        <v>27</v>
      </c>
      <c r="AE100" s="57">
        <f>+IF(AD100=[5]Lista_Desplegable!B$19,[5]Lista_Desplegable!C$19,0)</f>
        <v>5</v>
      </c>
      <c r="AF100" s="293">
        <f t="shared" si="30"/>
        <v>100</v>
      </c>
      <c r="AG100" s="32" t="str">
        <f t="shared" si="31"/>
        <v>FUERTE</v>
      </c>
      <c r="AH100" s="32" t="s">
        <v>828</v>
      </c>
      <c r="AI100" s="32" t="s">
        <v>530</v>
      </c>
      <c r="AJ100" s="58" t="str">
        <f>+IF(AI100=[5]Lista_Desplegable!F$2,[5]Lista_Desplegable!G$2,IF([5]Controles!AI111=[5]Lista_Desplegable!F$3,[5]Lista_Desplegable!G$3,"DÉBIL"))</f>
        <v>FUERTE</v>
      </c>
      <c r="AK100" s="292" t="s">
        <v>42</v>
      </c>
      <c r="AL100" s="32" t="str">
        <f t="shared" si="32"/>
        <v>FUERTE</v>
      </c>
      <c r="AM100" s="32" t="s">
        <v>829</v>
      </c>
      <c r="AN100" s="32" t="str">
        <f t="shared" si="34"/>
        <v>FUERTE</v>
      </c>
      <c r="AO100" s="58">
        <f t="shared" si="43"/>
        <v>10</v>
      </c>
      <c r="AP100" s="32" t="str">
        <f t="shared" si="35"/>
        <v>FUERTE</v>
      </c>
      <c r="AQ100" s="58">
        <f t="shared" si="44"/>
        <v>10</v>
      </c>
      <c r="AR100" s="58">
        <f t="shared" si="45"/>
        <v>100</v>
      </c>
      <c r="AS100" s="32" t="str">
        <f t="shared" si="36"/>
        <v>FUERTE</v>
      </c>
      <c r="AT100" s="58">
        <f t="shared" si="37"/>
        <v>100</v>
      </c>
      <c r="AU100" s="58"/>
      <c r="AV100" s="294"/>
      <c r="AW100" s="295"/>
    </row>
    <row r="101" spans="1:49" ht="75.75" customHeight="1" x14ac:dyDescent="0.2">
      <c r="A101" s="81">
        <v>51</v>
      </c>
      <c r="B101" s="81">
        <v>130</v>
      </c>
      <c r="C101" s="37">
        <v>44313</v>
      </c>
      <c r="D101" s="40" t="s">
        <v>247</v>
      </c>
      <c r="E101" s="40" t="s">
        <v>83</v>
      </c>
      <c r="F101" s="40" t="s">
        <v>55</v>
      </c>
      <c r="G101" s="40" t="s">
        <v>10</v>
      </c>
      <c r="H101" s="61">
        <v>359</v>
      </c>
      <c r="I101" s="39" t="s">
        <v>511</v>
      </c>
      <c r="J101" s="39" t="s">
        <v>511</v>
      </c>
      <c r="K101" s="39" t="s">
        <v>347</v>
      </c>
      <c r="L101" s="39" t="s">
        <v>330</v>
      </c>
      <c r="M101" s="39" t="s">
        <v>331</v>
      </c>
      <c r="N101" s="39"/>
      <c r="O101" s="39" t="s">
        <v>443</v>
      </c>
      <c r="P101" s="32" t="s">
        <v>27</v>
      </c>
      <c r="Q101" s="58">
        <v>10</v>
      </c>
      <c r="R101" s="292" t="s">
        <v>536</v>
      </c>
      <c r="S101" s="58">
        <v>15</v>
      </c>
      <c r="T101" s="292" t="s">
        <v>538</v>
      </c>
      <c r="U101" s="57">
        <v>10</v>
      </c>
      <c r="V101" s="292" t="s">
        <v>540</v>
      </c>
      <c r="W101" s="57">
        <v>15</v>
      </c>
      <c r="X101" s="292" t="s">
        <v>543</v>
      </c>
      <c r="Y101" s="57">
        <v>15</v>
      </c>
      <c r="Z101" s="292" t="s">
        <v>545</v>
      </c>
      <c r="AA101" s="57">
        <v>15</v>
      </c>
      <c r="AB101" s="292" t="s">
        <v>547</v>
      </c>
      <c r="AC101" s="57">
        <v>10</v>
      </c>
      <c r="AD101" s="292" t="s">
        <v>27</v>
      </c>
      <c r="AE101" s="57">
        <v>5</v>
      </c>
      <c r="AF101" s="293">
        <f t="shared" si="30"/>
        <v>95</v>
      </c>
      <c r="AG101" s="32" t="str">
        <f t="shared" si="31"/>
        <v>MODERADO</v>
      </c>
      <c r="AH101" s="32" t="s">
        <v>628</v>
      </c>
      <c r="AI101" s="32" t="s">
        <v>530</v>
      </c>
      <c r="AJ101" s="58" t="s">
        <v>531</v>
      </c>
      <c r="AK101" s="292" t="s">
        <v>42</v>
      </c>
      <c r="AL101" s="32" t="str">
        <f t="shared" si="32"/>
        <v>FUERTE</v>
      </c>
      <c r="AM101" s="32" t="s">
        <v>637</v>
      </c>
      <c r="AN101" s="32" t="str">
        <f t="shared" si="34"/>
        <v>MODERADO</v>
      </c>
      <c r="AO101" s="32">
        <v>5</v>
      </c>
      <c r="AP101" s="32" t="str">
        <f t="shared" si="35"/>
        <v>FUERTE</v>
      </c>
      <c r="AQ101" s="58">
        <f t="shared" si="44"/>
        <v>10</v>
      </c>
      <c r="AR101" s="58">
        <f t="shared" si="45"/>
        <v>50</v>
      </c>
      <c r="AS101" s="32" t="str">
        <f t="shared" si="36"/>
        <v>MODERADO</v>
      </c>
      <c r="AT101" s="45">
        <f t="shared" si="37"/>
        <v>50</v>
      </c>
      <c r="AU101" s="45">
        <f>AVERAGE(AT101)</f>
        <v>50</v>
      </c>
      <c r="AV101" s="307" t="str">
        <f t="shared" ref="AV101" si="60">IF(AU101=100,"FUERTE",IF(AU101&gt;=50,"MODERADO","DEBIL"))</f>
        <v>MODERADO</v>
      </c>
      <c r="AW101" s="81">
        <v>130</v>
      </c>
    </row>
    <row r="102" spans="1:49" ht="48" customHeight="1" x14ac:dyDescent="0.2">
      <c r="A102" s="133">
        <v>52</v>
      </c>
      <c r="B102" s="133">
        <v>131</v>
      </c>
      <c r="C102" s="37">
        <v>44313</v>
      </c>
      <c r="D102" s="38" t="s">
        <v>250</v>
      </c>
      <c r="E102" s="38" t="s">
        <v>173</v>
      </c>
      <c r="F102" s="38" t="s">
        <v>55</v>
      </c>
      <c r="G102" s="38" t="s">
        <v>10</v>
      </c>
      <c r="H102" s="61">
        <v>360</v>
      </c>
      <c r="I102" s="39" t="s">
        <v>512</v>
      </c>
      <c r="J102" s="39" t="s">
        <v>512</v>
      </c>
      <c r="K102" s="39" t="s">
        <v>347</v>
      </c>
      <c r="L102" s="39" t="s">
        <v>330</v>
      </c>
      <c r="M102" s="39" t="s">
        <v>331</v>
      </c>
      <c r="N102" s="39"/>
      <c r="O102" s="39" t="s">
        <v>443</v>
      </c>
      <c r="P102" s="32" t="s">
        <v>27</v>
      </c>
      <c r="Q102" s="58">
        <v>10</v>
      </c>
      <c r="R102" s="292" t="s">
        <v>536</v>
      </c>
      <c r="S102" s="58">
        <v>15</v>
      </c>
      <c r="T102" s="292" t="s">
        <v>538</v>
      </c>
      <c r="U102" s="57">
        <v>10</v>
      </c>
      <c r="V102" s="292" t="s">
        <v>540</v>
      </c>
      <c r="W102" s="57">
        <v>15</v>
      </c>
      <c r="X102" s="292" t="s">
        <v>543</v>
      </c>
      <c r="Y102" s="57">
        <v>15</v>
      </c>
      <c r="Z102" s="292" t="s">
        <v>545</v>
      </c>
      <c r="AA102" s="57">
        <v>15</v>
      </c>
      <c r="AB102" s="292" t="s">
        <v>547</v>
      </c>
      <c r="AC102" s="57">
        <v>10</v>
      </c>
      <c r="AD102" s="292" t="s">
        <v>42</v>
      </c>
      <c r="AE102" s="57">
        <v>5</v>
      </c>
      <c r="AF102" s="293">
        <f t="shared" si="30"/>
        <v>95</v>
      </c>
      <c r="AG102" s="32" t="str">
        <f t="shared" si="31"/>
        <v>MODERADO</v>
      </c>
      <c r="AH102" s="32" t="s">
        <v>629</v>
      </c>
      <c r="AI102" s="32" t="s">
        <v>530</v>
      </c>
      <c r="AJ102" s="58" t="s">
        <v>531</v>
      </c>
      <c r="AK102" s="292" t="s">
        <v>42</v>
      </c>
      <c r="AL102" s="32" t="str">
        <f t="shared" si="32"/>
        <v>FUERTE</v>
      </c>
      <c r="AM102" s="32" t="s">
        <v>638</v>
      </c>
      <c r="AN102" s="32" t="str">
        <f t="shared" si="34"/>
        <v>MODERADO</v>
      </c>
      <c r="AO102" s="32">
        <v>5</v>
      </c>
      <c r="AP102" s="32" t="str">
        <f t="shared" si="35"/>
        <v>FUERTE</v>
      </c>
      <c r="AQ102" s="58">
        <f t="shared" si="44"/>
        <v>10</v>
      </c>
      <c r="AR102" s="58">
        <f t="shared" si="45"/>
        <v>50</v>
      </c>
      <c r="AS102" s="32" t="str">
        <f t="shared" si="36"/>
        <v>MODERADO</v>
      </c>
      <c r="AT102" s="45">
        <f t="shared" si="37"/>
        <v>50</v>
      </c>
      <c r="AU102" s="45">
        <f>AVERAGE(AT102:AT104)</f>
        <v>50</v>
      </c>
      <c r="AV102" s="294" t="str">
        <f>IF(AU102=100,"FUERTE",IF(AU102&gt;=50,"MODERADO","DEBIL"))</f>
        <v>MODERADO</v>
      </c>
      <c r="AW102" s="133">
        <v>131</v>
      </c>
    </row>
    <row r="103" spans="1:49" ht="72" customHeight="1" x14ac:dyDescent="0.2">
      <c r="A103" s="133"/>
      <c r="B103" s="133"/>
      <c r="C103" s="37">
        <v>44314</v>
      </c>
      <c r="D103" s="38" t="s">
        <v>250</v>
      </c>
      <c r="E103" s="38" t="s">
        <v>173</v>
      </c>
      <c r="F103" s="38" t="s">
        <v>55</v>
      </c>
      <c r="G103" s="38" t="s">
        <v>10</v>
      </c>
      <c r="H103" s="61">
        <v>361</v>
      </c>
      <c r="I103" s="39" t="s">
        <v>513</v>
      </c>
      <c r="J103" s="39" t="s">
        <v>513</v>
      </c>
      <c r="K103" s="39" t="s">
        <v>347</v>
      </c>
      <c r="L103" s="39" t="s">
        <v>330</v>
      </c>
      <c r="M103" s="39" t="s">
        <v>351</v>
      </c>
      <c r="N103" s="39"/>
      <c r="O103" s="39" t="s">
        <v>443</v>
      </c>
      <c r="P103" s="32" t="s">
        <v>27</v>
      </c>
      <c r="Q103" s="58">
        <v>10</v>
      </c>
      <c r="R103" s="292" t="s">
        <v>536</v>
      </c>
      <c r="S103" s="58">
        <v>15</v>
      </c>
      <c r="T103" s="292" t="s">
        <v>538</v>
      </c>
      <c r="U103" s="57">
        <v>10</v>
      </c>
      <c r="V103" s="292" t="s">
        <v>540</v>
      </c>
      <c r="W103" s="57">
        <v>15</v>
      </c>
      <c r="X103" s="292" t="s">
        <v>542</v>
      </c>
      <c r="Y103" s="57">
        <v>15</v>
      </c>
      <c r="Z103" s="292" t="s">
        <v>545</v>
      </c>
      <c r="AA103" s="57">
        <v>15</v>
      </c>
      <c r="AB103" s="292" t="s">
        <v>548</v>
      </c>
      <c r="AC103" s="57">
        <v>10</v>
      </c>
      <c r="AD103" s="292" t="s">
        <v>42</v>
      </c>
      <c r="AE103" s="57">
        <v>5</v>
      </c>
      <c r="AF103" s="293">
        <f t="shared" si="30"/>
        <v>95</v>
      </c>
      <c r="AG103" s="32" t="str">
        <f t="shared" si="31"/>
        <v>MODERADO</v>
      </c>
      <c r="AH103" s="32" t="s">
        <v>630</v>
      </c>
      <c r="AI103" s="32" t="s">
        <v>530</v>
      </c>
      <c r="AJ103" s="58" t="s">
        <v>531</v>
      </c>
      <c r="AK103" s="292" t="s">
        <v>42</v>
      </c>
      <c r="AL103" s="32" t="str">
        <f t="shared" si="32"/>
        <v>FUERTE</v>
      </c>
      <c r="AM103" s="32" t="s">
        <v>639</v>
      </c>
      <c r="AN103" s="32" t="str">
        <f t="shared" si="34"/>
        <v>MODERADO</v>
      </c>
      <c r="AO103" s="32">
        <v>5</v>
      </c>
      <c r="AP103" s="32" t="str">
        <f t="shared" si="35"/>
        <v>FUERTE</v>
      </c>
      <c r="AQ103" s="58">
        <f t="shared" si="44"/>
        <v>10</v>
      </c>
      <c r="AR103" s="58">
        <f t="shared" si="45"/>
        <v>50</v>
      </c>
      <c r="AS103" s="32" t="str">
        <f t="shared" si="36"/>
        <v>MODERADO</v>
      </c>
      <c r="AT103" s="45">
        <f t="shared" si="37"/>
        <v>50</v>
      </c>
      <c r="AU103" s="45"/>
      <c r="AV103" s="294"/>
      <c r="AW103" s="133"/>
    </row>
    <row r="104" spans="1:49" ht="83.25" customHeight="1" x14ac:dyDescent="0.2">
      <c r="A104" s="133"/>
      <c r="B104" s="133"/>
      <c r="C104" s="37">
        <v>44315</v>
      </c>
      <c r="D104" s="38" t="s">
        <v>250</v>
      </c>
      <c r="E104" s="38" t="s">
        <v>173</v>
      </c>
      <c r="F104" s="38" t="s">
        <v>55</v>
      </c>
      <c r="G104" s="38" t="s">
        <v>10</v>
      </c>
      <c r="H104" s="61">
        <v>362</v>
      </c>
      <c r="I104" s="39" t="s">
        <v>514</v>
      </c>
      <c r="J104" s="39" t="s">
        <v>514</v>
      </c>
      <c r="K104" s="39" t="s">
        <v>347</v>
      </c>
      <c r="L104" s="39" t="s">
        <v>330</v>
      </c>
      <c r="M104" s="39" t="s">
        <v>351</v>
      </c>
      <c r="N104" s="39"/>
      <c r="O104" s="39" t="s">
        <v>443</v>
      </c>
      <c r="P104" s="32" t="s">
        <v>27</v>
      </c>
      <c r="Q104" s="58">
        <v>10</v>
      </c>
      <c r="R104" s="292" t="s">
        <v>536</v>
      </c>
      <c r="S104" s="58">
        <v>15</v>
      </c>
      <c r="T104" s="292" t="s">
        <v>538</v>
      </c>
      <c r="U104" s="57">
        <v>10</v>
      </c>
      <c r="V104" s="292" t="s">
        <v>540</v>
      </c>
      <c r="W104" s="57">
        <v>15</v>
      </c>
      <c r="X104" s="292" t="s">
        <v>543</v>
      </c>
      <c r="Y104" s="57">
        <v>15</v>
      </c>
      <c r="Z104" s="292" t="s">
        <v>545</v>
      </c>
      <c r="AA104" s="57">
        <v>15</v>
      </c>
      <c r="AB104" s="292" t="s">
        <v>547</v>
      </c>
      <c r="AC104" s="57">
        <v>10</v>
      </c>
      <c r="AD104" s="292" t="s">
        <v>27</v>
      </c>
      <c r="AE104" s="57">
        <v>5</v>
      </c>
      <c r="AF104" s="293">
        <f t="shared" si="30"/>
        <v>95</v>
      </c>
      <c r="AG104" s="32" t="str">
        <f t="shared" si="31"/>
        <v>MODERADO</v>
      </c>
      <c r="AH104" s="32" t="s">
        <v>631</v>
      </c>
      <c r="AI104" s="32" t="s">
        <v>530</v>
      </c>
      <c r="AJ104" s="58" t="s">
        <v>531</v>
      </c>
      <c r="AK104" s="292" t="s">
        <v>42</v>
      </c>
      <c r="AL104" s="32" t="str">
        <f t="shared" si="32"/>
        <v>FUERTE</v>
      </c>
      <c r="AM104" s="32" t="s">
        <v>637</v>
      </c>
      <c r="AN104" s="32" t="str">
        <f t="shared" si="34"/>
        <v>MODERADO</v>
      </c>
      <c r="AO104" s="32">
        <v>5</v>
      </c>
      <c r="AP104" s="32" t="str">
        <f t="shared" si="35"/>
        <v>FUERTE</v>
      </c>
      <c r="AQ104" s="58">
        <f t="shared" si="44"/>
        <v>10</v>
      </c>
      <c r="AR104" s="58">
        <f t="shared" si="45"/>
        <v>50</v>
      </c>
      <c r="AS104" s="32" t="str">
        <f t="shared" si="36"/>
        <v>MODERADO</v>
      </c>
      <c r="AT104" s="45">
        <f t="shared" si="37"/>
        <v>50</v>
      </c>
      <c r="AU104" s="45"/>
      <c r="AV104" s="294"/>
      <c r="AW104" s="133"/>
    </row>
    <row r="105" spans="1:49" ht="61.5" customHeight="1" x14ac:dyDescent="0.2">
      <c r="A105" s="81">
        <v>53</v>
      </c>
      <c r="B105" s="81">
        <v>132</v>
      </c>
      <c r="C105" s="37">
        <v>44313</v>
      </c>
      <c r="D105" s="40" t="s">
        <v>254</v>
      </c>
      <c r="E105" s="40" t="s">
        <v>173</v>
      </c>
      <c r="F105" s="40" t="s">
        <v>55</v>
      </c>
      <c r="G105" s="40" t="s">
        <v>10</v>
      </c>
      <c r="H105" s="61">
        <v>363</v>
      </c>
      <c r="I105" s="39" t="s">
        <v>515</v>
      </c>
      <c r="J105" s="39" t="s">
        <v>515</v>
      </c>
      <c r="K105" s="39" t="s">
        <v>347</v>
      </c>
      <c r="L105" s="39" t="s">
        <v>330</v>
      </c>
      <c r="M105" s="39" t="s">
        <v>351</v>
      </c>
      <c r="N105" s="39"/>
      <c r="O105" s="39" t="s">
        <v>443</v>
      </c>
      <c r="P105" s="32" t="s">
        <v>27</v>
      </c>
      <c r="Q105" s="58">
        <v>10</v>
      </c>
      <c r="R105" s="292" t="s">
        <v>536</v>
      </c>
      <c r="S105" s="58">
        <v>15</v>
      </c>
      <c r="T105" s="292" t="s">
        <v>538</v>
      </c>
      <c r="U105" s="57">
        <v>10</v>
      </c>
      <c r="V105" s="292" t="s">
        <v>540</v>
      </c>
      <c r="W105" s="57">
        <v>15</v>
      </c>
      <c r="X105" s="292" t="s">
        <v>542</v>
      </c>
      <c r="Y105" s="57">
        <v>15</v>
      </c>
      <c r="Z105" s="292" t="s">
        <v>545</v>
      </c>
      <c r="AA105" s="57">
        <v>15</v>
      </c>
      <c r="AB105" s="292" t="s">
        <v>548</v>
      </c>
      <c r="AC105" s="57">
        <v>10</v>
      </c>
      <c r="AD105" s="292" t="s">
        <v>27</v>
      </c>
      <c r="AE105" s="57">
        <v>5</v>
      </c>
      <c r="AF105" s="293">
        <f t="shared" si="30"/>
        <v>95</v>
      </c>
      <c r="AG105" s="32" t="str">
        <f t="shared" si="31"/>
        <v>MODERADO</v>
      </c>
      <c r="AH105" s="32" t="s">
        <v>632</v>
      </c>
      <c r="AI105" s="32" t="s">
        <v>530</v>
      </c>
      <c r="AJ105" s="58" t="s">
        <v>531</v>
      </c>
      <c r="AK105" s="292" t="s">
        <v>42</v>
      </c>
      <c r="AL105" s="32" t="str">
        <f t="shared" si="32"/>
        <v>FUERTE</v>
      </c>
      <c r="AM105" s="32" t="s">
        <v>640</v>
      </c>
      <c r="AN105" s="32" t="str">
        <f t="shared" si="34"/>
        <v>MODERADO</v>
      </c>
      <c r="AO105" s="32">
        <v>5</v>
      </c>
      <c r="AP105" s="32" t="str">
        <f t="shared" si="35"/>
        <v>FUERTE</v>
      </c>
      <c r="AQ105" s="58">
        <f t="shared" si="44"/>
        <v>10</v>
      </c>
      <c r="AR105" s="58">
        <f t="shared" si="45"/>
        <v>50</v>
      </c>
      <c r="AS105" s="32" t="str">
        <f t="shared" si="36"/>
        <v>MODERADO</v>
      </c>
      <c r="AT105" s="45">
        <f t="shared" si="37"/>
        <v>50</v>
      </c>
      <c r="AU105" s="45">
        <f>AVERAGE(AT105)</f>
        <v>50</v>
      </c>
      <c r="AV105" s="307" t="str">
        <f t="shared" ref="AV105" si="61">IF(AU105=100,"FUERTE",IF(AU105&gt;=50,"MODERADO","DEBIL"))</f>
        <v>MODERADO</v>
      </c>
      <c r="AW105" s="81">
        <v>132</v>
      </c>
    </row>
    <row r="106" spans="1:49" ht="69.75" customHeight="1" x14ac:dyDescent="0.2">
      <c r="A106" s="133">
        <v>54</v>
      </c>
      <c r="B106" s="133">
        <v>133</v>
      </c>
      <c r="C106" s="37">
        <v>44313</v>
      </c>
      <c r="D106" s="38" t="s">
        <v>258</v>
      </c>
      <c r="E106" s="38" t="s">
        <v>256</v>
      </c>
      <c r="F106" s="38" t="s">
        <v>55</v>
      </c>
      <c r="G106" s="38" t="s">
        <v>10</v>
      </c>
      <c r="H106" s="61">
        <v>364</v>
      </c>
      <c r="I106" s="39" t="s">
        <v>516</v>
      </c>
      <c r="J106" s="39" t="s">
        <v>516</v>
      </c>
      <c r="K106" s="39" t="s">
        <v>347</v>
      </c>
      <c r="L106" s="39" t="s">
        <v>330</v>
      </c>
      <c r="M106" s="39" t="s">
        <v>351</v>
      </c>
      <c r="N106" s="39"/>
      <c r="O106" s="39" t="s">
        <v>443</v>
      </c>
      <c r="P106" s="32" t="s">
        <v>27</v>
      </c>
      <c r="Q106" s="58">
        <v>10</v>
      </c>
      <c r="R106" s="292" t="s">
        <v>536</v>
      </c>
      <c r="S106" s="58">
        <v>15</v>
      </c>
      <c r="T106" s="292" t="s">
        <v>538</v>
      </c>
      <c r="U106" s="57">
        <v>10</v>
      </c>
      <c r="V106" s="292" t="s">
        <v>540</v>
      </c>
      <c r="W106" s="57">
        <v>15</v>
      </c>
      <c r="X106" s="292" t="s">
        <v>542</v>
      </c>
      <c r="Y106" s="57">
        <v>15</v>
      </c>
      <c r="Z106" s="292" t="s">
        <v>545</v>
      </c>
      <c r="AA106" s="57">
        <v>15</v>
      </c>
      <c r="AB106" s="292" t="s">
        <v>547</v>
      </c>
      <c r="AC106" s="57">
        <v>10</v>
      </c>
      <c r="AD106" s="292" t="s">
        <v>27</v>
      </c>
      <c r="AE106" s="57">
        <v>5</v>
      </c>
      <c r="AF106" s="293">
        <f t="shared" si="30"/>
        <v>95</v>
      </c>
      <c r="AG106" s="32" t="str">
        <f t="shared" si="31"/>
        <v>MODERADO</v>
      </c>
      <c r="AH106" s="32" t="s">
        <v>633</v>
      </c>
      <c r="AI106" s="32" t="s">
        <v>530</v>
      </c>
      <c r="AJ106" s="58" t="s">
        <v>531</v>
      </c>
      <c r="AK106" s="292" t="s">
        <v>42</v>
      </c>
      <c r="AL106" s="32" t="str">
        <f t="shared" si="32"/>
        <v>FUERTE</v>
      </c>
      <c r="AM106" s="32" t="s">
        <v>641</v>
      </c>
      <c r="AN106" s="32" t="str">
        <f t="shared" si="34"/>
        <v>MODERADO</v>
      </c>
      <c r="AO106" s="32">
        <v>5</v>
      </c>
      <c r="AP106" s="32" t="str">
        <f t="shared" si="35"/>
        <v>FUERTE</v>
      </c>
      <c r="AQ106" s="58">
        <f t="shared" si="44"/>
        <v>10</v>
      </c>
      <c r="AR106" s="58">
        <f t="shared" si="45"/>
        <v>50</v>
      </c>
      <c r="AS106" s="32" t="str">
        <f t="shared" si="36"/>
        <v>MODERADO</v>
      </c>
      <c r="AT106" s="45">
        <f t="shared" si="37"/>
        <v>50</v>
      </c>
      <c r="AU106" s="45">
        <f>AVERAGE(AT106:AT109)</f>
        <v>50</v>
      </c>
      <c r="AV106" s="330" t="str">
        <f>IF(AU106=100,"FUERTE",IF(AU106&gt;=50,"MODERADO","DEBIL"))</f>
        <v>MODERADO</v>
      </c>
      <c r="AW106" s="133">
        <v>133</v>
      </c>
    </row>
    <row r="107" spans="1:49" ht="66.75" customHeight="1" x14ac:dyDescent="0.2">
      <c r="A107" s="133"/>
      <c r="B107" s="133"/>
      <c r="C107" s="37">
        <v>44314</v>
      </c>
      <c r="D107" s="38" t="s">
        <v>258</v>
      </c>
      <c r="E107" s="38" t="s">
        <v>256</v>
      </c>
      <c r="F107" s="38" t="s">
        <v>55</v>
      </c>
      <c r="G107" s="38" t="s">
        <v>10</v>
      </c>
      <c r="H107" s="61">
        <v>365</v>
      </c>
      <c r="I107" s="39" t="s">
        <v>517</v>
      </c>
      <c r="J107" s="39" t="s">
        <v>517</v>
      </c>
      <c r="K107" s="39" t="s">
        <v>347</v>
      </c>
      <c r="L107" s="39" t="s">
        <v>330</v>
      </c>
      <c r="M107" s="39" t="s">
        <v>351</v>
      </c>
      <c r="N107" s="39"/>
      <c r="O107" s="39" t="s">
        <v>443</v>
      </c>
      <c r="P107" s="32" t="s">
        <v>27</v>
      </c>
      <c r="Q107" s="58">
        <v>10</v>
      </c>
      <c r="R107" s="292" t="s">
        <v>536</v>
      </c>
      <c r="S107" s="58">
        <v>15</v>
      </c>
      <c r="T107" s="292" t="s">
        <v>538</v>
      </c>
      <c r="U107" s="57">
        <v>10</v>
      </c>
      <c r="V107" s="292" t="s">
        <v>540</v>
      </c>
      <c r="W107" s="57">
        <v>15</v>
      </c>
      <c r="X107" s="292" t="s">
        <v>543</v>
      </c>
      <c r="Y107" s="57">
        <v>15</v>
      </c>
      <c r="Z107" s="292" t="s">
        <v>545</v>
      </c>
      <c r="AA107" s="57">
        <v>15</v>
      </c>
      <c r="AB107" s="292" t="s">
        <v>547</v>
      </c>
      <c r="AC107" s="57">
        <v>10</v>
      </c>
      <c r="AD107" s="292" t="s">
        <v>42</v>
      </c>
      <c r="AE107" s="57">
        <v>5</v>
      </c>
      <c r="AF107" s="293">
        <f t="shared" si="30"/>
        <v>95</v>
      </c>
      <c r="AG107" s="32" t="str">
        <f t="shared" si="31"/>
        <v>MODERADO</v>
      </c>
      <c r="AH107" s="32" t="s">
        <v>634</v>
      </c>
      <c r="AI107" s="32" t="s">
        <v>530</v>
      </c>
      <c r="AJ107" s="58" t="s">
        <v>531</v>
      </c>
      <c r="AK107" s="292" t="s">
        <v>42</v>
      </c>
      <c r="AL107" s="32" t="str">
        <f t="shared" si="32"/>
        <v>FUERTE</v>
      </c>
      <c r="AM107" s="32" t="s">
        <v>642</v>
      </c>
      <c r="AN107" s="32" t="str">
        <f t="shared" si="34"/>
        <v>MODERADO</v>
      </c>
      <c r="AO107" s="32">
        <v>5</v>
      </c>
      <c r="AP107" s="32" t="str">
        <f t="shared" si="35"/>
        <v>FUERTE</v>
      </c>
      <c r="AQ107" s="58">
        <f t="shared" si="44"/>
        <v>10</v>
      </c>
      <c r="AR107" s="58">
        <f t="shared" si="45"/>
        <v>50</v>
      </c>
      <c r="AS107" s="32" t="str">
        <f t="shared" si="36"/>
        <v>MODERADO</v>
      </c>
      <c r="AT107" s="45">
        <f t="shared" si="37"/>
        <v>50</v>
      </c>
      <c r="AU107" s="45"/>
      <c r="AV107" s="330"/>
      <c r="AW107" s="133"/>
    </row>
    <row r="108" spans="1:49" ht="69.75" customHeight="1" x14ac:dyDescent="0.2">
      <c r="A108" s="133"/>
      <c r="B108" s="133"/>
      <c r="C108" s="37">
        <v>44315</v>
      </c>
      <c r="D108" s="38" t="s">
        <v>258</v>
      </c>
      <c r="E108" s="38" t="s">
        <v>256</v>
      </c>
      <c r="F108" s="38" t="s">
        <v>55</v>
      </c>
      <c r="G108" s="38" t="s">
        <v>10</v>
      </c>
      <c r="H108" s="61">
        <v>366</v>
      </c>
      <c r="I108" s="39" t="s">
        <v>518</v>
      </c>
      <c r="J108" s="39" t="s">
        <v>518</v>
      </c>
      <c r="K108" s="39" t="s">
        <v>347</v>
      </c>
      <c r="L108" s="39" t="s">
        <v>330</v>
      </c>
      <c r="M108" s="39" t="s">
        <v>351</v>
      </c>
      <c r="N108" s="39"/>
      <c r="O108" s="39" t="s">
        <v>443</v>
      </c>
      <c r="P108" s="32" t="s">
        <v>27</v>
      </c>
      <c r="Q108" s="58">
        <v>10</v>
      </c>
      <c r="R108" s="292" t="s">
        <v>536</v>
      </c>
      <c r="S108" s="58">
        <v>15</v>
      </c>
      <c r="T108" s="292" t="s">
        <v>538</v>
      </c>
      <c r="U108" s="57">
        <v>10</v>
      </c>
      <c r="V108" s="292" t="s">
        <v>540</v>
      </c>
      <c r="W108" s="57">
        <v>15</v>
      </c>
      <c r="X108" s="292" t="s">
        <v>542</v>
      </c>
      <c r="Y108" s="57">
        <v>15</v>
      </c>
      <c r="Z108" s="292" t="s">
        <v>545</v>
      </c>
      <c r="AA108" s="57">
        <v>15</v>
      </c>
      <c r="AB108" s="292" t="s">
        <v>547</v>
      </c>
      <c r="AC108" s="57">
        <v>10</v>
      </c>
      <c r="AD108" s="292" t="s">
        <v>27</v>
      </c>
      <c r="AE108" s="57">
        <v>5</v>
      </c>
      <c r="AF108" s="293">
        <f t="shared" si="30"/>
        <v>95</v>
      </c>
      <c r="AG108" s="32" t="str">
        <f t="shared" si="31"/>
        <v>MODERADO</v>
      </c>
      <c r="AH108" s="32" t="s">
        <v>635</v>
      </c>
      <c r="AI108" s="32" t="s">
        <v>530</v>
      </c>
      <c r="AJ108" s="58" t="s">
        <v>531</v>
      </c>
      <c r="AK108" s="292" t="s">
        <v>42</v>
      </c>
      <c r="AL108" s="32" t="str">
        <f t="shared" si="32"/>
        <v>FUERTE</v>
      </c>
      <c r="AM108" s="32" t="s">
        <v>643</v>
      </c>
      <c r="AN108" s="32" t="str">
        <f t="shared" si="34"/>
        <v>MODERADO</v>
      </c>
      <c r="AO108" s="32">
        <v>5</v>
      </c>
      <c r="AP108" s="32" t="str">
        <f t="shared" si="35"/>
        <v>FUERTE</v>
      </c>
      <c r="AQ108" s="58">
        <f t="shared" si="44"/>
        <v>10</v>
      </c>
      <c r="AR108" s="58">
        <f t="shared" si="45"/>
        <v>50</v>
      </c>
      <c r="AS108" s="32" t="str">
        <f t="shared" si="36"/>
        <v>MODERADO</v>
      </c>
      <c r="AT108" s="45">
        <f t="shared" si="37"/>
        <v>50</v>
      </c>
      <c r="AU108" s="45"/>
      <c r="AV108" s="330"/>
      <c r="AW108" s="133"/>
    </row>
    <row r="109" spans="1:49" ht="61.5" customHeight="1" x14ac:dyDescent="0.2">
      <c r="A109" s="133"/>
      <c r="B109" s="133"/>
      <c r="C109" s="37">
        <v>44316</v>
      </c>
      <c r="D109" s="38" t="s">
        <v>258</v>
      </c>
      <c r="E109" s="38" t="s">
        <v>256</v>
      </c>
      <c r="F109" s="38" t="s">
        <v>55</v>
      </c>
      <c r="G109" s="38" t="s">
        <v>10</v>
      </c>
      <c r="H109" s="61">
        <v>367</v>
      </c>
      <c r="I109" s="39" t="s">
        <v>519</v>
      </c>
      <c r="J109" s="39" t="s">
        <v>519</v>
      </c>
      <c r="K109" s="39" t="s">
        <v>347</v>
      </c>
      <c r="L109" s="39" t="s">
        <v>330</v>
      </c>
      <c r="M109" s="39" t="s">
        <v>351</v>
      </c>
      <c r="N109" s="39"/>
      <c r="O109" s="39" t="s">
        <v>443</v>
      </c>
      <c r="P109" s="32" t="s">
        <v>27</v>
      </c>
      <c r="Q109" s="58">
        <v>10</v>
      </c>
      <c r="R109" s="292" t="s">
        <v>536</v>
      </c>
      <c r="S109" s="58">
        <v>15</v>
      </c>
      <c r="T109" s="292" t="s">
        <v>538</v>
      </c>
      <c r="U109" s="57">
        <v>10</v>
      </c>
      <c r="V109" s="292" t="s">
        <v>541</v>
      </c>
      <c r="W109" s="57">
        <v>15</v>
      </c>
      <c r="X109" s="292" t="s">
        <v>542</v>
      </c>
      <c r="Y109" s="57">
        <v>15</v>
      </c>
      <c r="Z109" s="292" t="s">
        <v>545</v>
      </c>
      <c r="AA109" s="57">
        <v>15</v>
      </c>
      <c r="AB109" s="292" t="s">
        <v>548</v>
      </c>
      <c r="AC109" s="57">
        <v>10</v>
      </c>
      <c r="AD109" s="292" t="s">
        <v>27</v>
      </c>
      <c r="AE109" s="57">
        <v>5</v>
      </c>
      <c r="AF109" s="293">
        <f t="shared" si="30"/>
        <v>95</v>
      </c>
      <c r="AG109" s="32" t="str">
        <f t="shared" si="31"/>
        <v>MODERADO</v>
      </c>
      <c r="AH109" s="32" t="s">
        <v>636</v>
      </c>
      <c r="AI109" s="32" t="s">
        <v>530</v>
      </c>
      <c r="AJ109" s="58" t="s">
        <v>531</v>
      </c>
      <c r="AK109" s="292" t="s">
        <v>42</v>
      </c>
      <c r="AL109" s="32" t="str">
        <f t="shared" si="32"/>
        <v>FUERTE</v>
      </c>
      <c r="AM109" s="32" t="s">
        <v>644</v>
      </c>
      <c r="AN109" s="32" t="str">
        <f t="shared" si="34"/>
        <v>MODERADO</v>
      </c>
      <c r="AO109" s="32">
        <v>5</v>
      </c>
      <c r="AP109" s="32" t="str">
        <f t="shared" si="35"/>
        <v>FUERTE</v>
      </c>
      <c r="AQ109" s="58">
        <f t="shared" si="44"/>
        <v>10</v>
      </c>
      <c r="AR109" s="58">
        <f t="shared" si="45"/>
        <v>50</v>
      </c>
      <c r="AS109" s="32" t="str">
        <f t="shared" si="36"/>
        <v>MODERADO</v>
      </c>
      <c r="AT109" s="45">
        <f t="shared" si="37"/>
        <v>50</v>
      </c>
      <c r="AU109" s="45"/>
      <c r="AV109" s="330"/>
      <c r="AW109" s="133"/>
    </row>
    <row r="110" spans="1:49" ht="57" customHeight="1" thickBot="1" x14ac:dyDescent="0.25">
      <c r="A110" s="81">
        <v>55</v>
      </c>
      <c r="B110" s="81">
        <v>134</v>
      </c>
      <c r="C110" s="37">
        <v>44313</v>
      </c>
      <c r="D110" s="40" t="s">
        <v>261</v>
      </c>
      <c r="E110" s="40" t="s">
        <v>83</v>
      </c>
      <c r="F110" s="40" t="s">
        <v>55</v>
      </c>
      <c r="G110" s="40" t="s">
        <v>9</v>
      </c>
      <c r="H110" s="61">
        <v>370</v>
      </c>
      <c r="I110" s="39" t="s">
        <v>520</v>
      </c>
      <c r="J110" s="39" t="s">
        <v>520</v>
      </c>
      <c r="K110" s="39" t="s">
        <v>376</v>
      </c>
      <c r="L110" s="39" t="s">
        <v>330</v>
      </c>
      <c r="M110" s="39" t="s">
        <v>351</v>
      </c>
      <c r="N110" s="39"/>
      <c r="O110" s="39" t="s">
        <v>443</v>
      </c>
      <c r="P110" s="32" t="s">
        <v>27</v>
      </c>
      <c r="Q110" s="58">
        <f>+IF(P110=[5]Lista_Desplegable!B$3,[5]Lista_Desplegable!C$3,0)</f>
        <v>10</v>
      </c>
      <c r="R110" s="292" t="s">
        <v>536</v>
      </c>
      <c r="S110" s="58">
        <f>+IF(R110=[5]Lista_Desplegable!B$5,[5]Lista_Desplegable!C$5,0)</f>
        <v>15</v>
      </c>
      <c r="T110" s="292" t="s">
        <v>538</v>
      </c>
      <c r="U110" s="57">
        <f>+IF(T110=[5]Lista_Desplegable!B$7,[5]Lista_Desplegable!C$7,0)</f>
        <v>10</v>
      </c>
      <c r="V110" s="292" t="s">
        <v>540</v>
      </c>
      <c r="W110" s="57">
        <f>+IF(V110=[5]Lista_Desplegable!B$9,[5]Lista_Desplegable!C$9,0)</f>
        <v>15</v>
      </c>
      <c r="X110" s="292" t="s">
        <v>542</v>
      </c>
      <c r="Y110" s="57">
        <f>+IF(X110=[5]Lista_Desplegable!B$11,[5]Lista_Desplegable!C$11,IF([5]Controles!X121=[5]Lista_Desplegable!B$12,[5]Lista_Desplegable!C$12,0))</f>
        <v>15</v>
      </c>
      <c r="Z110" s="292" t="s">
        <v>545</v>
      </c>
      <c r="AA110" s="57">
        <f>+IF(Z110=[5]Lista_Desplegable!B$14,[5]Lista_Desplegable!C$14,0)</f>
        <v>15</v>
      </c>
      <c r="AB110" s="292" t="s">
        <v>547</v>
      </c>
      <c r="AC110" s="57">
        <f>+IF(AB110=[5]Lista_Desplegable!B$16,[5]Lista_Desplegable!C$16,IF([5]Controles!AB121=[5]Lista_Desplegable!B$17,[5]Lista_Desplegable!C$17,0))</f>
        <v>15</v>
      </c>
      <c r="AD110" s="292" t="s">
        <v>27</v>
      </c>
      <c r="AE110" s="57">
        <f>+IF(AD110=[5]Lista_Desplegable!B$19,[5]Lista_Desplegable!C$19,0)</f>
        <v>5</v>
      </c>
      <c r="AF110" s="293">
        <f t="shared" si="30"/>
        <v>100</v>
      </c>
      <c r="AG110" s="32" t="str">
        <f t="shared" si="31"/>
        <v>FUERTE</v>
      </c>
      <c r="AH110" s="32" t="s">
        <v>830</v>
      </c>
      <c r="AI110" s="32" t="s">
        <v>530</v>
      </c>
      <c r="AJ110" s="58" t="str">
        <f>+IF(AI110=[5]Lista_Desplegable!F$2,[5]Lista_Desplegable!G$2,IF([5]Controles!AI121=[5]Lista_Desplegable!F$3,[5]Lista_Desplegable!G$3,"DÉBIL"))</f>
        <v>FUERTE</v>
      </c>
      <c r="AK110" s="292" t="s">
        <v>42</v>
      </c>
      <c r="AL110" s="32" t="str">
        <f t="shared" si="32"/>
        <v>FUERTE</v>
      </c>
      <c r="AM110" s="32" t="s">
        <v>829</v>
      </c>
      <c r="AN110" s="32" t="str">
        <f t="shared" si="34"/>
        <v>FUERTE</v>
      </c>
      <c r="AO110" s="58">
        <f t="shared" ref="AO110:AO115" si="62">IF(AN110="FUERTE",10,IF(AN110="MODERADO",5,1))</f>
        <v>10</v>
      </c>
      <c r="AP110" s="32" t="str">
        <f t="shared" si="35"/>
        <v>FUERTE</v>
      </c>
      <c r="AQ110" s="58">
        <f t="shared" ref="AQ110:AQ115" si="63">IF(AP110="FUERTE",10,IF(AP110="MODERADO",5,1))</f>
        <v>10</v>
      </c>
      <c r="AR110" s="58">
        <f t="shared" si="45"/>
        <v>100</v>
      </c>
      <c r="AS110" s="32" t="str">
        <f t="shared" si="36"/>
        <v>FUERTE</v>
      </c>
      <c r="AT110" s="58">
        <f t="shared" si="37"/>
        <v>100</v>
      </c>
      <c r="AU110" s="58">
        <f t="shared" ref="AU110:AU115" si="64">AVERAGE(AT110)</f>
        <v>100</v>
      </c>
      <c r="AV110" s="307" t="str">
        <f t="shared" ref="AV110:AV115" si="65">IF(AU110=100,"FUERTE",IF(AU110&gt;=50,"MODERADO","DEBIL"))</f>
        <v>FUERTE</v>
      </c>
      <c r="AW110" s="308">
        <v>134</v>
      </c>
    </row>
    <row r="111" spans="1:49" s="309" customFormat="1" ht="73.5" customHeight="1" thickBot="1" x14ac:dyDescent="0.25">
      <c r="A111" s="81">
        <v>56</v>
      </c>
      <c r="B111" s="81">
        <v>135</v>
      </c>
      <c r="C111" s="37">
        <v>44313</v>
      </c>
      <c r="D111" s="40" t="s">
        <v>264</v>
      </c>
      <c r="E111" s="40" t="s">
        <v>83</v>
      </c>
      <c r="F111" s="40" t="s">
        <v>55</v>
      </c>
      <c r="G111" s="40" t="s">
        <v>9</v>
      </c>
      <c r="H111" s="61">
        <v>371</v>
      </c>
      <c r="I111" s="39" t="s">
        <v>521</v>
      </c>
      <c r="J111" s="39" t="s">
        <v>521</v>
      </c>
      <c r="K111" s="39" t="s">
        <v>376</v>
      </c>
      <c r="L111" s="39" t="s">
        <v>330</v>
      </c>
      <c r="M111" s="39" t="s">
        <v>351</v>
      </c>
      <c r="N111" s="39"/>
      <c r="O111" s="39" t="s">
        <v>443</v>
      </c>
      <c r="P111" s="32" t="s">
        <v>27</v>
      </c>
      <c r="Q111" s="58">
        <f>+IF(P111=[5]Lista_Desplegable!B$3,[5]Lista_Desplegable!C$3,0)</f>
        <v>10</v>
      </c>
      <c r="R111" s="292" t="s">
        <v>536</v>
      </c>
      <c r="S111" s="58">
        <f>+IF(R111=[5]Lista_Desplegable!B$5,[5]Lista_Desplegable!C$5,0)</f>
        <v>15</v>
      </c>
      <c r="T111" s="292" t="s">
        <v>538</v>
      </c>
      <c r="U111" s="57">
        <f>+IF(T111=[5]Lista_Desplegable!B$7,[5]Lista_Desplegable!C$7,0)</f>
        <v>10</v>
      </c>
      <c r="V111" s="292" t="s">
        <v>540</v>
      </c>
      <c r="W111" s="57">
        <f>+IF(V111=[5]Lista_Desplegable!B$9,[5]Lista_Desplegable!C$9,0)</f>
        <v>15</v>
      </c>
      <c r="X111" s="292" t="s">
        <v>542</v>
      </c>
      <c r="Y111" s="57">
        <f>+IF(X111=[5]Lista_Desplegable!B$11,[5]Lista_Desplegable!C$11,IF([5]Controles!X122=[5]Lista_Desplegable!B$12,[5]Lista_Desplegable!C$12,0))</f>
        <v>15</v>
      </c>
      <c r="Z111" s="292" t="s">
        <v>545</v>
      </c>
      <c r="AA111" s="57">
        <f>+IF(Z111=[5]Lista_Desplegable!B$14,[5]Lista_Desplegable!C$14,0)</f>
        <v>15</v>
      </c>
      <c r="AB111" s="292" t="s">
        <v>547</v>
      </c>
      <c r="AC111" s="57">
        <f>+IF(AB111=[5]Lista_Desplegable!B$16,[5]Lista_Desplegable!C$16,IF([5]Controles!AB122=[5]Lista_Desplegable!B$17,[5]Lista_Desplegable!C$17,0))</f>
        <v>15</v>
      </c>
      <c r="AD111" s="292" t="s">
        <v>27</v>
      </c>
      <c r="AE111" s="57">
        <f>+IF(AD111=[5]Lista_Desplegable!B$19,[5]Lista_Desplegable!C$19,0)</f>
        <v>5</v>
      </c>
      <c r="AF111" s="293">
        <f t="shared" si="30"/>
        <v>100</v>
      </c>
      <c r="AG111" s="32" t="str">
        <f t="shared" si="31"/>
        <v>FUERTE</v>
      </c>
      <c r="AH111" s="32" t="s">
        <v>831</v>
      </c>
      <c r="AI111" s="32" t="s">
        <v>532</v>
      </c>
      <c r="AJ111" s="58" t="str">
        <f>+IF(AI111=[5]Lista_Desplegable!F$2,[5]Lista_Desplegable!G$2,IF([5]Controles!AI122=[5]Lista_Desplegable!F$3,[5]Lista_Desplegable!G$3,"DÉBIL"))</f>
        <v>MODERADO</v>
      </c>
      <c r="AK111" s="292" t="s">
        <v>42</v>
      </c>
      <c r="AL111" s="32" t="str">
        <f t="shared" si="32"/>
        <v>MODERADO</v>
      </c>
      <c r="AM111" s="32" t="s">
        <v>829</v>
      </c>
      <c r="AN111" s="32" t="str">
        <f t="shared" si="34"/>
        <v>FUERTE</v>
      </c>
      <c r="AO111" s="58">
        <f t="shared" si="62"/>
        <v>10</v>
      </c>
      <c r="AP111" s="32" t="str">
        <f t="shared" si="35"/>
        <v>MODERADO</v>
      </c>
      <c r="AQ111" s="58">
        <f t="shared" si="63"/>
        <v>5</v>
      </c>
      <c r="AR111" s="58">
        <f t="shared" ref="AR111:AR115" si="66">AO111*AQ111</f>
        <v>50</v>
      </c>
      <c r="AS111" s="32" t="str">
        <f t="shared" si="36"/>
        <v>MODERADO</v>
      </c>
      <c r="AT111" s="58">
        <f t="shared" si="37"/>
        <v>50</v>
      </c>
      <c r="AU111" s="58">
        <f t="shared" si="64"/>
        <v>50</v>
      </c>
      <c r="AV111" s="307" t="str">
        <f t="shared" si="65"/>
        <v>MODERADO</v>
      </c>
      <c r="AW111" s="308">
        <v>135</v>
      </c>
    </row>
    <row r="112" spans="1:49" ht="66" customHeight="1" thickBot="1" x14ac:dyDescent="0.25">
      <c r="A112" s="81">
        <v>57</v>
      </c>
      <c r="B112" s="81">
        <v>136</v>
      </c>
      <c r="C112" s="37">
        <v>44313</v>
      </c>
      <c r="D112" s="40" t="s">
        <v>266</v>
      </c>
      <c r="E112" s="40" t="s">
        <v>83</v>
      </c>
      <c r="F112" s="40" t="s">
        <v>55</v>
      </c>
      <c r="G112" s="40" t="s">
        <v>9</v>
      </c>
      <c r="H112" s="61">
        <v>372</v>
      </c>
      <c r="I112" s="39" t="s">
        <v>522</v>
      </c>
      <c r="J112" s="39" t="s">
        <v>522</v>
      </c>
      <c r="K112" s="39" t="s">
        <v>376</v>
      </c>
      <c r="L112" s="39" t="s">
        <v>330</v>
      </c>
      <c r="M112" s="39" t="s">
        <v>351</v>
      </c>
      <c r="N112" s="39"/>
      <c r="O112" s="39" t="s">
        <v>443</v>
      </c>
      <c r="P112" s="32" t="s">
        <v>27</v>
      </c>
      <c r="Q112" s="58">
        <f>+IF(P112=[5]Lista_Desplegable!B$3,[5]Lista_Desplegable!C$3,0)</f>
        <v>10</v>
      </c>
      <c r="R112" s="292" t="s">
        <v>536</v>
      </c>
      <c r="S112" s="58">
        <f>+IF(R112=[5]Lista_Desplegable!B$5,[5]Lista_Desplegable!C$5,0)</f>
        <v>15</v>
      </c>
      <c r="T112" s="292" t="s">
        <v>538</v>
      </c>
      <c r="U112" s="57">
        <f>+IF(T112=[5]Lista_Desplegable!B$7,[5]Lista_Desplegable!C$7,0)</f>
        <v>10</v>
      </c>
      <c r="V112" s="292" t="s">
        <v>540</v>
      </c>
      <c r="W112" s="57">
        <f>+IF(V112=[5]Lista_Desplegable!B$9,[5]Lista_Desplegable!C$9,0)</f>
        <v>15</v>
      </c>
      <c r="X112" s="292" t="s">
        <v>542</v>
      </c>
      <c r="Y112" s="57">
        <f>+IF(X112=[5]Lista_Desplegable!B$11,[5]Lista_Desplegable!C$11,IF([5]Controles!X123=[5]Lista_Desplegable!B$12,[5]Lista_Desplegable!C$12,0))</f>
        <v>15</v>
      </c>
      <c r="Z112" s="292" t="s">
        <v>545</v>
      </c>
      <c r="AA112" s="57">
        <f>+IF(Z112=[5]Lista_Desplegable!B$14,[5]Lista_Desplegable!C$14,0)</f>
        <v>15</v>
      </c>
      <c r="AB112" s="292" t="s">
        <v>547</v>
      </c>
      <c r="AC112" s="57">
        <f>+IF(AB112=[5]Lista_Desplegable!B$16,[5]Lista_Desplegable!C$16,IF([5]Controles!AB123=[5]Lista_Desplegable!B$17,[5]Lista_Desplegable!C$17,0))</f>
        <v>15</v>
      </c>
      <c r="AD112" s="292" t="s">
        <v>27</v>
      </c>
      <c r="AE112" s="57">
        <f>+IF(AD112=[5]Lista_Desplegable!B$19,[5]Lista_Desplegable!C$19,0)</f>
        <v>5</v>
      </c>
      <c r="AF112" s="293">
        <f t="shared" si="30"/>
        <v>100</v>
      </c>
      <c r="AG112" s="32" t="str">
        <f t="shared" si="31"/>
        <v>FUERTE</v>
      </c>
      <c r="AH112" s="32" t="s">
        <v>832</v>
      </c>
      <c r="AI112" s="32" t="s">
        <v>530</v>
      </c>
      <c r="AJ112" s="58" t="str">
        <f>+IF(AI112=[5]Lista_Desplegable!F$2,[5]Lista_Desplegable!G$2,IF([5]Controles!AI123=[5]Lista_Desplegable!F$3,[5]Lista_Desplegable!G$3,"DÉBIL"))</f>
        <v>FUERTE</v>
      </c>
      <c r="AK112" s="292" t="s">
        <v>42</v>
      </c>
      <c r="AL112" s="32" t="str">
        <f t="shared" si="32"/>
        <v>FUERTE</v>
      </c>
      <c r="AM112" s="32" t="s">
        <v>829</v>
      </c>
      <c r="AN112" s="32" t="str">
        <f t="shared" si="34"/>
        <v>FUERTE</v>
      </c>
      <c r="AO112" s="58">
        <f t="shared" si="62"/>
        <v>10</v>
      </c>
      <c r="AP112" s="32" t="str">
        <f t="shared" si="35"/>
        <v>FUERTE</v>
      </c>
      <c r="AQ112" s="58">
        <f t="shared" si="63"/>
        <v>10</v>
      </c>
      <c r="AR112" s="58">
        <f t="shared" si="66"/>
        <v>100</v>
      </c>
      <c r="AS112" s="32" t="str">
        <f t="shared" si="36"/>
        <v>FUERTE</v>
      </c>
      <c r="AT112" s="58">
        <f t="shared" si="37"/>
        <v>100</v>
      </c>
      <c r="AU112" s="58">
        <f t="shared" si="64"/>
        <v>100</v>
      </c>
      <c r="AV112" s="307" t="str">
        <f t="shared" si="65"/>
        <v>FUERTE</v>
      </c>
      <c r="AW112" s="308">
        <v>136</v>
      </c>
    </row>
    <row r="113" spans="1:49" s="309" customFormat="1" ht="49.5" customHeight="1" thickBot="1" x14ac:dyDescent="0.25">
      <c r="A113" s="81">
        <v>58</v>
      </c>
      <c r="B113" s="81">
        <v>137</v>
      </c>
      <c r="C113" s="37">
        <v>44313</v>
      </c>
      <c r="D113" s="40" t="s">
        <v>269</v>
      </c>
      <c r="E113" s="40" t="s">
        <v>83</v>
      </c>
      <c r="F113" s="40" t="s">
        <v>55</v>
      </c>
      <c r="G113" s="40" t="s">
        <v>9</v>
      </c>
      <c r="H113" s="61">
        <v>373</v>
      </c>
      <c r="I113" s="39" t="s">
        <v>523</v>
      </c>
      <c r="J113" s="39" t="s">
        <v>523</v>
      </c>
      <c r="K113" s="39" t="s">
        <v>347</v>
      </c>
      <c r="L113" s="39" t="s">
        <v>330</v>
      </c>
      <c r="M113" s="39" t="s">
        <v>351</v>
      </c>
      <c r="N113" s="39"/>
      <c r="O113" s="39" t="s">
        <v>443</v>
      </c>
      <c r="P113" s="32" t="s">
        <v>27</v>
      </c>
      <c r="Q113" s="58">
        <f>+IF(P113=[5]Lista_Desplegable!B$3,[5]Lista_Desplegable!C$3,0)</f>
        <v>10</v>
      </c>
      <c r="R113" s="292" t="s">
        <v>536</v>
      </c>
      <c r="S113" s="58">
        <f>+IF(R113=[5]Lista_Desplegable!B$5,[5]Lista_Desplegable!C$5,0)</f>
        <v>15</v>
      </c>
      <c r="T113" s="292" t="s">
        <v>538</v>
      </c>
      <c r="U113" s="57">
        <f>+IF(T113=[5]Lista_Desplegable!B$7,[5]Lista_Desplegable!C$7,0)</f>
        <v>10</v>
      </c>
      <c r="V113" s="292" t="s">
        <v>540</v>
      </c>
      <c r="W113" s="57">
        <f>+IF(V113=[5]Lista_Desplegable!B$9,[5]Lista_Desplegable!C$9,0)</f>
        <v>15</v>
      </c>
      <c r="X113" s="292" t="s">
        <v>542</v>
      </c>
      <c r="Y113" s="57">
        <f>+IF(X113=[5]Lista_Desplegable!B$11,[5]Lista_Desplegable!C$11,IF([5]Controles!X124=[5]Lista_Desplegable!B$12,[5]Lista_Desplegable!C$12,0))</f>
        <v>15</v>
      </c>
      <c r="Z113" s="292" t="s">
        <v>545</v>
      </c>
      <c r="AA113" s="57">
        <f>+IF(Z113=[5]Lista_Desplegable!B$14,[5]Lista_Desplegable!C$14,0)</f>
        <v>15</v>
      </c>
      <c r="AB113" s="292" t="s">
        <v>547</v>
      </c>
      <c r="AC113" s="57">
        <f>+IF(AB113=[5]Lista_Desplegable!B$16,[5]Lista_Desplegable!C$16,IF([5]Controles!AB124=[5]Lista_Desplegable!B$17,[5]Lista_Desplegable!C$17,0))</f>
        <v>15</v>
      </c>
      <c r="AD113" s="292" t="s">
        <v>27</v>
      </c>
      <c r="AE113" s="57">
        <f>+IF(AD113=[5]Lista_Desplegable!B$19,[5]Lista_Desplegable!C$19,0)</f>
        <v>5</v>
      </c>
      <c r="AF113" s="293">
        <f t="shared" si="30"/>
        <v>100</v>
      </c>
      <c r="AG113" s="32" t="str">
        <f t="shared" si="31"/>
        <v>FUERTE</v>
      </c>
      <c r="AH113" s="32" t="s">
        <v>833</v>
      </c>
      <c r="AI113" s="32" t="s">
        <v>530</v>
      </c>
      <c r="AJ113" s="58" t="str">
        <f>+IF(AI113=[5]Lista_Desplegable!F$2,[5]Lista_Desplegable!G$2,IF([5]Controles!AI124=[5]Lista_Desplegable!F$3,[5]Lista_Desplegable!G$3,"DÉBIL"))</f>
        <v>FUERTE</v>
      </c>
      <c r="AK113" s="292" t="s">
        <v>27</v>
      </c>
      <c r="AL113" s="32" t="str">
        <f t="shared" si="32"/>
        <v>MODERADO</v>
      </c>
      <c r="AM113" s="32" t="s">
        <v>829</v>
      </c>
      <c r="AN113" s="32" t="str">
        <f t="shared" si="34"/>
        <v>FUERTE</v>
      </c>
      <c r="AO113" s="58">
        <f t="shared" si="62"/>
        <v>10</v>
      </c>
      <c r="AP113" s="32" t="str">
        <f t="shared" si="35"/>
        <v>MODERADO</v>
      </c>
      <c r="AQ113" s="58">
        <f t="shared" si="63"/>
        <v>5</v>
      </c>
      <c r="AR113" s="58">
        <f t="shared" si="66"/>
        <v>50</v>
      </c>
      <c r="AS113" s="32" t="str">
        <f t="shared" si="36"/>
        <v>MODERADO</v>
      </c>
      <c r="AT113" s="58">
        <f t="shared" si="37"/>
        <v>50</v>
      </c>
      <c r="AU113" s="58">
        <f t="shared" si="64"/>
        <v>50</v>
      </c>
      <c r="AV113" s="307" t="str">
        <f t="shared" si="65"/>
        <v>MODERADO</v>
      </c>
      <c r="AW113" s="308">
        <v>137</v>
      </c>
    </row>
    <row r="114" spans="1:49" ht="60.75" customHeight="1" thickBot="1" x14ac:dyDescent="0.25">
      <c r="A114" s="81">
        <v>59</v>
      </c>
      <c r="B114" s="81">
        <v>138</v>
      </c>
      <c r="C114" s="37">
        <v>44313</v>
      </c>
      <c r="D114" s="40" t="s">
        <v>273</v>
      </c>
      <c r="E114" s="40" t="s">
        <v>83</v>
      </c>
      <c r="F114" s="40" t="s">
        <v>55</v>
      </c>
      <c r="G114" s="40" t="s">
        <v>9</v>
      </c>
      <c r="H114" s="61">
        <v>374</v>
      </c>
      <c r="I114" s="39" t="s">
        <v>523</v>
      </c>
      <c r="J114" s="39" t="s">
        <v>523</v>
      </c>
      <c r="K114" s="39" t="s">
        <v>347</v>
      </c>
      <c r="L114" s="39" t="s">
        <v>330</v>
      </c>
      <c r="M114" s="39" t="s">
        <v>351</v>
      </c>
      <c r="N114" s="39"/>
      <c r="O114" s="39" t="s">
        <v>443</v>
      </c>
      <c r="P114" s="32" t="s">
        <v>27</v>
      </c>
      <c r="Q114" s="58">
        <f>+IF(P114=[5]Lista_Desplegable!B$3,[5]Lista_Desplegable!C$3,0)</f>
        <v>10</v>
      </c>
      <c r="R114" s="292" t="s">
        <v>536</v>
      </c>
      <c r="S114" s="58">
        <f>+IF(R114=[5]Lista_Desplegable!B$5,[5]Lista_Desplegable!C$5,0)</f>
        <v>15</v>
      </c>
      <c r="T114" s="292" t="s">
        <v>538</v>
      </c>
      <c r="U114" s="57">
        <f>+IF(T114=[5]Lista_Desplegable!B$7,[5]Lista_Desplegable!C$7,0)</f>
        <v>10</v>
      </c>
      <c r="V114" s="292" t="s">
        <v>540</v>
      </c>
      <c r="W114" s="57">
        <f>+IF(V114=[5]Lista_Desplegable!B$9,[5]Lista_Desplegable!C$9,0)</f>
        <v>15</v>
      </c>
      <c r="X114" s="292" t="s">
        <v>542</v>
      </c>
      <c r="Y114" s="57">
        <f>+IF(X114=[5]Lista_Desplegable!B$11,[5]Lista_Desplegable!C$11,IF([5]Controles!X125=[5]Lista_Desplegable!B$12,[5]Lista_Desplegable!C$12,0))</f>
        <v>15</v>
      </c>
      <c r="Z114" s="292" t="s">
        <v>545</v>
      </c>
      <c r="AA114" s="57">
        <f>+IF(Z114=[5]Lista_Desplegable!B$14,[5]Lista_Desplegable!C$14,0)</f>
        <v>15</v>
      </c>
      <c r="AB114" s="292" t="s">
        <v>547</v>
      </c>
      <c r="AC114" s="57">
        <f>+IF(AB114=[5]Lista_Desplegable!B$16,[5]Lista_Desplegable!C$16,IF([5]Controles!AB125=[5]Lista_Desplegable!B$17,[5]Lista_Desplegable!C$17,0))</f>
        <v>15</v>
      </c>
      <c r="AD114" s="292" t="s">
        <v>27</v>
      </c>
      <c r="AE114" s="57">
        <f>+IF(AD114=[5]Lista_Desplegable!B$19,[5]Lista_Desplegable!C$19,0)</f>
        <v>5</v>
      </c>
      <c r="AF114" s="293">
        <f t="shared" si="30"/>
        <v>100</v>
      </c>
      <c r="AG114" s="32" t="str">
        <f t="shared" si="31"/>
        <v>FUERTE</v>
      </c>
      <c r="AH114" s="32" t="s">
        <v>834</v>
      </c>
      <c r="AI114" s="32" t="s">
        <v>530</v>
      </c>
      <c r="AJ114" s="58" t="str">
        <f>+IF(AI114=[5]Lista_Desplegable!F$2,[5]Lista_Desplegable!G$2,IF([5]Controles!AI125=[5]Lista_Desplegable!F$3,[5]Lista_Desplegable!G$3,"DÉBIL"))</f>
        <v>FUERTE</v>
      </c>
      <c r="AK114" s="292" t="s">
        <v>42</v>
      </c>
      <c r="AL114" s="32" t="str">
        <f t="shared" si="32"/>
        <v>FUERTE</v>
      </c>
      <c r="AM114" s="32" t="s">
        <v>835</v>
      </c>
      <c r="AN114" s="32" t="str">
        <f t="shared" si="34"/>
        <v>FUERTE</v>
      </c>
      <c r="AO114" s="58">
        <f t="shared" si="62"/>
        <v>10</v>
      </c>
      <c r="AP114" s="32" t="str">
        <f t="shared" si="35"/>
        <v>FUERTE</v>
      </c>
      <c r="AQ114" s="58">
        <f t="shared" si="63"/>
        <v>10</v>
      </c>
      <c r="AR114" s="58">
        <f t="shared" si="66"/>
        <v>100</v>
      </c>
      <c r="AS114" s="32" t="str">
        <f t="shared" si="36"/>
        <v>FUERTE</v>
      </c>
      <c r="AT114" s="58">
        <f t="shared" si="37"/>
        <v>100</v>
      </c>
      <c r="AU114" s="58">
        <f t="shared" si="64"/>
        <v>100</v>
      </c>
      <c r="AV114" s="307" t="str">
        <f t="shared" si="65"/>
        <v>FUERTE</v>
      </c>
      <c r="AW114" s="308">
        <v>138</v>
      </c>
    </row>
    <row r="115" spans="1:49" s="309" customFormat="1" ht="68.25" customHeight="1" thickBot="1" x14ac:dyDescent="0.25">
      <c r="A115" s="81">
        <v>60</v>
      </c>
      <c r="B115" s="81">
        <v>139</v>
      </c>
      <c r="C115" s="37">
        <v>44313</v>
      </c>
      <c r="D115" s="40" t="s">
        <v>276</v>
      </c>
      <c r="E115" s="40" t="s">
        <v>83</v>
      </c>
      <c r="F115" s="40" t="s">
        <v>55</v>
      </c>
      <c r="G115" s="40" t="s">
        <v>9</v>
      </c>
      <c r="H115" s="61">
        <v>375</v>
      </c>
      <c r="I115" s="39" t="s">
        <v>524</v>
      </c>
      <c r="J115" s="39" t="s">
        <v>524</v>
      </c>
      <c r="K115" s="39" t="s">
        <v>359</v>
      </c>
      <c r="L115" s="39" t="s">
        <v>330</v>
      </c>
      <c r="M115" s="39" t="s">
        <v>351</v>
      </c>
      <c r="N115" s="39"/>
      <c r="O115" s="39" t="s">
        <v>443</v>
      </c>
      <c r="P115" s="32" t="s">
        <v>27</v>
      </c>
      <c r="Q115" s="58">
        <f>+IF(P115=[5]Lista_Desplegable!B$3,[5]Lista_Desplegable!C$3,0)</f>
        <v>10</v>
      </c>
      <c r="R115" s="292" t="s">
        <v>536</v>
      </c>
      <c r="S115" s="58">
        <f>+IF(R115=[5]Lista_Desplegable!B$5,[5]Lista_Desplegable!C$5,0)</f>
        <v>15</v>
      </c>
      <c r="T115" s="292" t="s">
        <v>538</v>
      </c>
      <c r="U115" s="57">
        <f>+IF(T115=[5]Lista_Desplegable!B$7,[5]Lista_Desplegable!C$7,0)</f>
        <v>10</v>
      </c>
      <c r="V115" s="292" t="s">
        <v>540</v>
      </c>
      <c r="W115" s="57">
        <f>+IF(V115=[5]Lista_Desplegable!B$9,[5]Lista_Desplegable!C$9,0)</f>
        <v>15</v>
      </c>
      <c r="X115" s="292" t="s">
        <v>542</v>
      </c>
      <c r="Y115" s="57">
        <f>+IF(X115=[5]Lista_Desplegable!B$11,[5]Lista_Desplegable!C$11,IF([5]Controles!X126=[5]Lista_Desplegable!B$12,[5]Lista_Desplegable!C$12,0))</f>
        <v>15</v>
      </c>
      <c r="Z115" s="292" t="s">
        <v>545</v>
      </c>
      <c r="AA115" s="57">
        <f>+IF(Z115=[5]Lista_Desplegable!B$14,[5]Lista_Desplegable!C$14,0)</f>
        <v>15</v>
      </c>
      <c r="AB115" s="292" t="s">
        <v>547</v>
      </c>
      <c r="AC115" s="57">
        <f>+IF(AB115=[5]Lista_Desplegable!B$16,[5]Lista_Desplegable!C$16,IF([5]Controles!AB126=[5]Lista_Desplegable!B$17,[5]Lista_Desplegable!C$17,0))</f>
        <v>15</v>
      </c>
      <c r="AD115" s="292" t="s">
        <v>27</v>
      </c>
      <c r="AE115" s="57">
        <f>+IF(AD115=[5]Lista_Desplegable!B$19,[5]Lista_Desplegable!C$19,0)</f>
        <v>5</v>
      </c>
      <c r="AF115" s="293">
        <f t="shared" si="30"/>
        <v>100</v>
      </c>
      <c r="AG115" s="32" t="str">
        <f t="shared" si="31"/>
        <v>FUERTE</v>
      </c>
      <c r="AH115" s="32" t="s">
        <v>836</v>
      </c>
      <c r="AI115" s="32" t="s">
        <v>530</v>
      </c>
      <c r="AJ115" s="58" t="str">
        <f>+IF(AI115=[5]Lista_Desplegable!F$2,[5]Lista_Desplegable!G$2,IF([5]Controles!AI126=[5]Lista_Desplegable!F$3,[5]Lista_Desplegable!G$3,"DÉBIL"))</f>
        <v>FUERTE</v>
      </c>
      <c r="AK115" s="292" t="s">
        <v>42</v>
      </c>
      <c r="AL115" s="32" t="str">
        <f t="shared" si="32"/>
        <v>FUERTE</v>
      </c>
      <c r="AM115" s="32" t="s">
        <v>835</v>
      </c>
      <c r="AN115" s="32" t="str">
        <f t="shared" si="34"/>
        <v>FUERTE</v>
      </c>
      <c r="AO115" s="58">
        <f t="shared" si="62"/>
        <v>10</v>
      </c>
      <c r="AP115" s="32" t="str">
        <f t="shared" si="35"/>
        <v>FUERTE</v>
      </c>
      <c r="AQ115" s="58">
        <f t="shared" si="63"/>
        <v>10</v>
      </c>
      <c r="AR115" s="58">
        <f t="shared" si="66"/>
        <v>100</v>
      </c>
      <c r="AS115" s="32" t="str">
        <f t="shared" si="36"/>
        <v>FUERTE</v>
      </c>
      <c r="AT115" s="58">
        <f t="shared" si="37"/>
        <v>100</v>
      </c>
      <c r="AU115" s="58">
        <f t="shared" si="64"/>
        <v>100</v>
      </c>
      <c r="AV115" s="307" t="str">
        <f t="shared" si="65"/>
        <v>FUERTE</v>
      </c>
      <c r="AW115" s="308">
        <v>139</v>
      </c>
    </row>
  </sheetData>
  <sheetProtection algorithmName="SHA-512" hashValue="1HTMS1eGRVJM931p8zTsOVWz7it/XduOt3UusCFa6dV4N+fz35tScZSMKIt717UOppRHVjkABUq/bh+4EzHO2g==" saltValue="/nkhvhIj/na4/WxtwoSeaQ==" spinCount="100000" sheet="1" objects="1" scenarios="1" formatCells="0" formatColumns="0" formatRows="0" sort="0" autoFilter="0" pivotTables="0"/>
  <autoFilter ref="B6:AW115" xr:uid="{00000000-0009-0000-0000-000002000000}"/>
  <mergeCells count="163">
    <mergeCell ref="AW28:AW30"/>
    <mergeCell ref="AW35:AW37"/>
    <mergeCell ref="AV84:AV85"/>
    <mergeCell ref="AV86:AV88"/>
    <mergeCell ref="AV94:AV100"/>
    <mergeCell ref="AV102:AV104"/>
    <mergeCell ref="AV106:AV109"/>
    <mergeCell ref="AW79:AW81"/>
    <mergeCell ref="AW82:AW83"/>
    <mergeCell ref="AW84:AW85"/>
    <mergeCell ref="AW86:AW88"/>
    <mergeCell ref="AW91:AW92"/>
    <mergeCell ref="AW94:AW100"/>
    <mergeCell ref="AW102:AW104"/>
    <mergeCell ref="AW106:AW109"/>
    <mergeCell ref="AV79:AV81"/>
    <mergeCell ref="AV82:AV83"/>
    <mergeCell ref="AV28:AV30"/>
    <mergeCell ref="AV35:AV37"/>
    <mergeCell ref="AV40:AV41"/>
    <mergeCell ref="AW40:AW41"/>
    <mergeCell ref="AW42:AW44"/>
    <mergeCell ref="AW8:AW9"/>
    <mergeCell ref="AW10:AW11"/>
    <mergeCell ref="AW12:AW13"/>
    <mergeCell ref="AW14:AW15"/>
    <mergeCell ref="AW16:AW18"/>
    <mergeCell ref="AW19:AW20"/>
    <mergeCell ref="AW21:AW22"/>
    <mergeCell ref="AW24:AW25"/>
    <mergeCell ref="AW26:AW27"/>
    <mergeCell ref="A94:A100"/>
    <mergeCell ref="A102:A104"/>
    <mergeCell ref="A106:A109"/>
    <mergeCell ref="B106:B109"/>
    <mergeCell ref="A70:A72"/>
    <mergeCell ref="A73:A74"/>
    <mergeCell ref="A75:A76"/>
    <mergeCell ref="AW58:AW59"/>
    <mergeCell ref="AW60:AW63"/>
    <mergeCell ref="B82:B83"/>
    <mergeCell ref="B84:B85"/>
    <mergeCell ref="B86:B88"/>
    <mergeCell ref="B91:B92"/>
    <mergeCell ref="B94:B100"/>
    <mergeCell ref="B102:B104"/>
    <mergeCell ref="AW75:AW76"/>
    <mergeCell ref="AW77:AW78"/>
    <mergeCell ref="A79:A81"/>
    <mergeCell ref="AW66:AW67"/>
    <mergeCell ref="AW70:AW72"/>
    <mergeCell ref="AW73:AW74"/>
    <mergeCell ref="B79:B81"/>
    <mergeCell ref="AW49:AW50"/>
    <mergeCell ref="AW52:AW53"/>
    <mergeCell ref="AW54:AW55"/>
    <mergeCell ref="B73:B74"/>
    <mergeCell ref="B21:B22"/>
    <mergeCell ref="B24:B25"/>
    <mergeCell ref="B75:B76"/>
    <mergeCell ref="B12:B13"/>
    <mergeCell ref="B42:B44"/>
    <mergeCell ref="B54:B55"/>
    <mergeCell ref="B49:B50"/>
    <mergeCell ref="B52:B53"/>
    <mergeCell ref="AV42:AV44"/>
    <mergeCell ref="AV49:AV50"/>
    <mergeCell ref="AV52:AV53"/>
    <mergeCell ref="AV58:AV59"/>
    <mergeCell ref="AV60:AV63"/>
    <mergeCell ref="A14:A15"/>
    <mergeCell ref="A16:A18"/>
    <mergeCell ref="A19:A20"/>
    <mergeCell ref="A21:A22"/>
    <mergeCell ref="A24:A25"/>
    <mergeCell ref="A26:A27"/>
    <mergeCell ref="A52:A53"/>
    <mergeCell ref="A58:A59"/>
    <mergeCell ref="A60:A63"/>
    <mergeCell ref="A54:A55"/>
    <mergeCell ref="A12:A13"/>
    <mergeCell ref="A82:A83"/>
    <mergeCell ref="A84:A85"/>
    <mergeCell ref="A86:A88"/>
    <mergeCell ref="A91:A92"/>
    <mergeCell ref="B26:B27"/>
    <mergeCell ref="B28:B30"/>
    <mergeCell ref="B35:B37"/>
    <mergeCell ref="B40:B41"/>
    <mergeCell ref="A28:A30"/>
    <mergeCell ref="A35:A37"/>
    <mergeCell ref="A40:A41"/>
    <mergeCell ref="A42:A44"/>
    <mergeCell ref="A49:A50"/>
    <mergeCell ref="B58:B59"/>
    <mergeCell ref="B60:B63"/>
    <mergeCell ref="A66:A67"/>
    <mergeCell ref="B66:B67"/>
    <mergeCell ref="B70:B72"/>
    <mergeCell ref="A77:A78"/>
    <mergeCell ref="B77:B78"/>
    <mergeCell ref="B14:B15"/>
    <mergeCell ref="B16:B18"/>
    <mergeCell ref="B19:B20"/>
    <mergeCell ref="AV8:AV9"/>
    <mergeCell ref="AV10:AV11"/>
    <mergeCell ref="AV12:AV13"/>
    <mergeCell ref="AV54:AV55"/>
    <mergeCell ref="AV77:AV78"/>
    <mergeCell ref="AV66:AV67"/>
    <mergeCell ref="AV70:AV72"/>
    <mergeCell ref="AV73:AV74"/>
    <mergeCell ref="AV75:AV76"/>
    <mergeCell ref="AV14:AV15"/>
    <mergeCell ref="AV16:AV18"/>
    <mergeCell ref="AV19:AV20"/>
    <mergeCell ref="AV21:AV22"/>
    <mergeCell ref="AV24:AV25"/>
    <mergeCell ref="AV26:AV27"/>
    <mergeCell ref="A8:A9"/>
    <mergeCell ref="B8:B9"/>
    <mergeCell ref="A10:A11"/>
    <mergeCell ref="AN5:AV5"/>
    <mergeCell ref="AI6:AI7"/>
    <mergeCell ref="AK6:AK7"/>
    <mergeCell ref="AL6:AL7"/>
    <mergeCell ref="R6:R7"/>
    <mergeCell ref="V6:V7"/>
    <mergeCell ref="B10:B11"/>
    <mergeCell ref="A4:A7"/>
    <mergeCell ref="B5:B7"/>
    <mergeCell ref="C5:C7"/>
    <mergeCell ref="D5:D7"/>
    <mergeCell ref="E5:E7"/>
    <mergeCell ref="F5:F7"/>
    <mergeCell ref="G5:G7"/>
    <mergeCell ref="AV6:AV7"/>
    <mergeCell ref="I5:I7"/>
    <mergeCell ref="X6:X7"/>
    <mergeCell ref="Z6:Z7"/>
    <mergeCell ref="AB6:AB7"/>
    <mergeCell ref="AD6:AD7"/>
    <mergeCell ref="AF6:AG6"/>
    <mergeCell ref="B2:AW2"/>
    <mergeCell ref="B4:G4"/>
    <mergeCell ref="AM5:AM7"/>
    <mergeCell ref="AS6:AS7"/>
    <mergeCell ref="AP6:AP7"/>
    <mergeCell ref="AN6:AN7"/>
    <mergeCell ref="AW4:AW7"/>
    <mergeCell ref="P6:P7"/>
    <mergeCell ref="P5:AG5"/>
    <mergeCell ref="H4:O4"/>
    <mergeCell ref="J5:J7"/>
    <mergeCell ref="K5:K7"/>
    <mergeCell ref="L5:L7"/>
    <mergeCell ref="M5:M7"/>
    <mergeCell ref="N5:N7"/>
    <mergeCell ref="O5:O7"/>
    <mergeCell ref="AI5:AL5"/>
    <mergeCell ref="AH5:AH7"/>
    <mergeCell ref="T6:T7"/>
    <mergeCell ref="H5:H7"/>
  </mergeCells>
  <dataValidations count="4">
    <dataValidation type="list" allowBlank="1" showInputMessage="1" showErrorMessage="1" sqref="R8:R115" xr:uid="{00000000-0002-0000-0200-000000000000}">
      <formula1>RESPONSABLE</formula1>
    </dataValidation>
    <dataValidation showDropDown="1" showInputMessage="1" showErrorMessage="1" sqref="AF8:AF115" xr:uid="{00000000-0002-0000-0200-000001000000}"/>
    <dataValidation type="list" allowBlank="1" showInputMessage="1" showErrorMessage="1" sqref="AK8:AK115 AD8:AD115" xr:uid="{00000000-0002-0000-0200-000002000000}">
      <formula1>FORMALIZADO</formula1>
    </dataValidation>
    <dataValidation type="list" allowBlank="1" showInputMessage="1" showErrorMessage="1" sqref="AI8:AI115" xr:uid="{2FD08563-0E1F-480D-B0A3-195845F132A1}">
      <formula1>EJECUCION</formula1>
    </dataValidation>
  </dataValidations>
  <pageMargins left="0.70866141732283472" right="0.70866141732283472" top="0.74803149606299213" bottom="0.74803149606299213" header="0.31496062992125984" footer="0.31496062992125984"/>
  <pageSetup scale="32" fitToHeight="1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7CCA4021-8933-463B-BB76-E0E41A273866}">
          <x14:formula1>
            <xm:f>Lista_Desplegable!$B$7:$B$8</xm:f>
          </x14:formula1>
          <xm:sqref>T73:T74</xm:sqref>
        </x14:dataValidation>
        <x14:dataValidation type="list" allowBlank="1" showInputMessage="1" showErrorMessage="1" xr:uid="{F35F52C7-D739-4E41-954E-2C5166CD80AE}">
          <x14:formula1>
            <xm:f>Lista_Desplegable!$B$9:$B$10</xm:f>
          </x14:formula1>
          <xm:sqref>V57 V73:V74</xm:sqref>
        </x14:dataValidation>
        <x14:dataValidation type="list" allowBlank="1" showInputMessage="1" showErrorMessage="1" xr:uid="{1DD33AA7-A722-4C0F-9B7A-27E161F9884E}">
          <x14:formula1>
            <xm:f>Lista_Desplegable!$B$11:$B$13</xm:f>
          </x14:formula1>
          <xm:sqref>X57 X73:X74</xm:sqref>
        </x14:dataValidation>
        <x14:dataValidation type="list" allowBlank="1" showInputMessage="1" showErrorMessage="1" xr:uid="{E6E7DF3F-2755-463A-A50F-54BE61AFA983}">
          <x14:formula1>
            <xm:f>Lista_Desplegable!$B$14:$B$15</xm:f>
          </x14:formula1>
          <xm:sqref>Z57 Z73:Z74</xm:sqref>
        </x14:dataValidation>
        <x14:dataValidation type="list" allowBlank="1" showInputMessage="1" showErrorMessage="1" xr:uid="{93A6A408-B821-4A14-AE0E-F635FC7991F9}">
          <x14:formula1>
            <xm:f>Lista_Desplegable!$B$16:$B$18</xm:f>
          </x14:formula1>
          <xm:sqref>AB57 AB73:AB74</xm:sqref>
        </x14:dataValidation>
        <x14:dataValidation type="list" allowBlank="1" showInputMessage="1" showErrorMessage="1" xr:uid="{18D8FFE8-CAF7-4F35-BF1D-F5A5F01D7977}">
          <x14:formula1>
            <xm:f>Lista_Desplegable!$B$3:$B$4</xm:f>
          </x14:formula1>
          <xm:sqref>P73:P74 P8 P57</xm:sqref>
        </x14:dataValidation>
        <x14:dataValidation type="list" allowBlank="1" showInputMessage="1" showErrorMessage="1" xr:uid="{F343309C-D9E2-41FC-A333-E97238AE77E5}">
          <x14:formula1>
            <xm:f>Lista_Desplegable!$C$3:$C$4</xm:f>
          </x14:formula1>
          <xm:sqref>Q8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workbookViewId="0">
      <selection activeCell="E11" sqref="E11"/>
    </sheetView>
  </sheetViews>
  <sheetFormatPr baseColWidth="10" defaultColWidth="11.42578125" defaultRowHeight="12.75" x14ac:dyDescent="0.2"/>
  <cols>
    <col min="1" max="1" width="18.140625" customWidth="1"/>
    <col min="2" max="2" width="16.42578125" customWidth="1"/>
    <col min="6" max="6" width="55.140625" customWidth="1"/>
  </cols>
  <sheetData>
    <row r="1" spans="1:8" x14ac:dyDescent="0.2">
      <c r="A1" s="148" t="s">
        <v>525</v>
      </c>
      <c r="B1" s="148"/>
      <c r="C1" s="148"/>
      <c r="F1" s="148" t="s">
        <v>526</v>
      </c>
      <c r="G1" s="148"/>
      <c r="H1" s="148"/>
    </row>
    <row r="2" spans="1:8" ht="24" x14ac:dyDescent="0.2">
      <c r="A2" s="5" t="s">
        <v>527</v>
      </c>
      <c r="B2" s="5" t="s">
        <v>528</v>
      </c>
      <c r="C2" s="5" t="s">
        <v>529</v>
      </c>
      <c r="F2" s="6" t="s">
        <v>530</v>
      </c>
      <c r="G2" s="1" t="s">
        <v>531</v>
      </c>
    </row>
    <row r="3" spans="1:8" ht="15" x14ac:dyDescent="0.2">
      <c r="A3" s="149" t="s">
        <v>310</v>
      </c>
      <c r="B3" s="2" t="s">
        <v>27</v>
      </c>
      <c r="C3" s="3">
        <v>10</v>
      </c>
      <c r="F3" s="6" t="s">
        <v>532</v>
      </c>
      <c r="G3" s="1" t="s">
        <v>533</v>
      </c>
    </row>
    <row r="4" spans="1:8" ht="15" x14ac:dyDescent="0.2">
      <c r="A4" s="149"/>
      <c r="B4" s="2" t="s">
        <v>42</v>
      </c>
      <c r="C4" s="4">
        <v>0</v>
      </c>
      <c r="F4" s="6" t="s">
        <v>534</v>
      </c>
      <c r="G4" s="1" t="s">
        <v>535</v>
      </c>
    </row>
    <row r="5" spans="1:8" ht="12.75" customHeight="1" x14ac:dyDescent="0.2">
      <c r="A5" s="149" t="s">
        <v>29</v>
      </c>
      <c r="B5" s="2" t="s">
        <v>536</v>
      </c>
      <c r="C5" s="3">
        <v>15</v>
      </c>
    </row>
    <row r="6" spans="1:8" ht="12.75" customHeight="1" x14ac:dyDescent="0.2">
      <c r="A6" s="149"/>
      <c r="B6" s="2" t="s">
        <v>537</v>
      </c>
      <c r="C6" s="4">
        <v>0</v>
      </c>
    </row>
    <row r="7" spans="1:8" ht="29.25" customHeight="1" x14ac:dyDescent="0.2">
      <c r="A7" s="149" t="s">
        <v>311</v>
      </c>
      <c r="B7" s="2" t="s">
        <v>538</v>
      </c>
      <c r="C7" s="3">
        <v>10</v>
      </c>
    </row>
    <row r="8" spans="1:8" ht="29.25" customHeight="1" x14ac:dyDescent="0.2">
      <c r="A8" s="149"/>
      <c r="B8" s="2" t="s">
        <v>539</v>
      </c>
      <c r="C8" s="4">
        <v>0</v>
      </c>
    </row>
    <row r="9" spans="1:8" ht="29.25" customHeight="1" x14ac:dyDescent="0.2">
      <c r="A9" s="149" t="s">
        <v>312</v>
      </c>
      <c r="B9" s="2" t="s">
        <v>540</v>
      </c>
      <c r="C9" s="3">
        <v>15</v>
      </c>
    </row>
    <row r="10" spans="1:8" ht="29.25" customHeight="1" x14ac:dyDescent="0.2">
      <c r="A10" s="149"/>
      <c r="B10" s="2" t="s">
        <v>541</v>
      </c>
      <c r="C10" s="4">
        <v>0</v>
      </c>
    </row>
    <row r="11" spans="1:8" ht="29.25" customHeight="1" x14ac:dyDescent="0.2">
      <c r="A11" s="149" t="s">
        <v>313</v>
      </c>
      <c r="B11" s="2" t="s">
        <v>542</v>
      </c>
      <c r="C11" s="3">
        <v>15</v>
      </c>
    </row>
    <row r="12" spans="1:8" ht="29.25" customHeight="1" x14ac:dyDescent="0.2">
      <c r="A12" s="149"/>
      <c r="B12" s="2" t="s">
        <v>543</v>
      </c>
      <c r="C12" s="4">
        <v>10</v>
      </c>
    </row>
    <row r="13" spans="1:8" ht="29.25" customHeight="1" x14ac:dyDescent="0.2">
      <c r="A13" s="149"/>
      <c r="B13" s="2" t="s">
        <v>544</v>
      </c>
      <c r="C13" s="4">
        <v>0</v>
      </c>
    </row>
    <row r="14" spans="1:8" ht="29.25" customHeight="1" x14ac:dyDescent="0.2">
      <c r="A14" s="149" t="s">
        <v>314</v>
      </c>
      <c r="B14" s="2" t="s">
        <v>545</v>
      </c>
      <c r="C14" s="3">
        <v>15</v>
      </c>
    </row>
    <row r="15" spans="1:8" ht="29.25" customHeight="1" x14ac:dyDescent="0.2">
      <c r="A15" s="149"/>
      <c r="B15" s="2" t="s">
        <v>546</v>
      </c>
      <c r="C15" s="4">
        <v>0</v>
      </c>
    </row>
    <row r="16" spans="1:8" ht="29.25" customHeight="1" x14ac:dyDescent="0.2">
      <c r="A16" s="149" t="s">
        <v>315</v>
      </c>
      <c r="B16" s="2" t="s">
        <v>547</v>
      </c>
      <c r="C16" s="3">
        <v>15</v>
      </c>
    </row>
    <row r="17" spans="1:3" ht="27" customHeight="1" x14ac:dyDescent="0.2">
      <c r="A17" s="149"/>
      <c r="B17" s="2" t="s">
        <v>548</v>
      </c>
      <c r="C17" s="4">
        <v>10</v>
      </c>
    </row>
    <row r="18" spans="1:3" ht="25.5" customHeight="1" x14ac:dyDescent="0.2">
      <c r="A18" s="149"/>
      <c r="B18" s="2" t="s">
        <v>549</v>
      </c>
      <c r="C18" s="4">
        <v>0</v>
      </c>
    </row>
    <row r="19" spans="1:3" ht="24" customHeight="1" x14ac:dyDescent="0.2">
      <c r="A19" s="149" t="s">
        <v>316</v>
      </c>
      <c r="B19" s="2" t="s">
        <v>27</v>
      </c>
      <c r="C19" s="3">
        <v>5</v>
      </c>
    </row>
    <row r="20" spans="1:3" ht="15" x14ac:dyDescent="0.2">
      <c r="A20" s="149"/>
      <c r="B20" s="2" t="s">
        <v>42</v>
      </c>
      <c r="C20" s="4">
        <v>0</v>
      </c>
    </row>
    <row r="21" spans="1:3" ht="12.75" customHeight="1" x14ac:dyDescent="0.2">
      <c r="C21">
        <f>+C5+C7+C9+C11+C14+C16+C19+C3</f>
        <v>100</v>
      </c>
    </row>
    <row r="23" spans="1:3" ht="12.75" customHeight="1" x14ac:dyDescent="0.2"/>
  </sheetData>
  <mergeCells count="10">
    <mergeCell ref="A14:A15"/>
    <mergeCell ref="A16:A18"/>
    <mergeCell ref="A19:A20"/>
    <mergeCell ref="A5:A6"/>
    <mergeCell ref="A3:A4"/>
    <mergeCell ref="A1:C1"/>
    <mergeCell ref="F1:H1"/>
    <mergeCell ref="A11:A13"/>
    <mergeCell ref="A9:A10"/>
    <mergeCell ref="A7:A8"/>
  </mergeCells>
  <dataValidations count="1">
    <dataValidation type="list" allowBlank="1" showInputMessage="1" showErrorMessage="1" sqref="B5:B6" xr:uid="{00000000-0002-0000-0300-000000000000}">
      <formula1>$B$5:$B$6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Análisis_Previo</vt:lpstr>
      <vt:lpstr>Riesgos_Corrupción</vt:lpstr>
      <vt:lpstr>Controles</vt:lpstr>
      <vt:lpstr>Lista_Desplegable</vt:lpstr>
      <vt:lpstr>EJECUCION</vt:lpstr>
      <vt:lpstr>FORMALIZADO</vt:lpstr>
      <vt:lpstr>RESPONSABLE</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KAWAK - Matriz de riesgos</dc:title>
  <dc:subject>Administracion de riesgos</dc:subject>
  <dc:creator>KAWAK</dc:creator>
  <cp:keywords/>
  <dc:description>KAWAK - Matriz de riesgos</dc:description>
  <cp:lastModifiedBy>ANGELA MARQUEZ</cp:lastModifiedBy>
  <cp:revision/>
  <dcterms:created xsi:type="dcterms:W3CDTF">2019-08-15T15:44:37Z</dcterms:created>
  <dcterms:modified xsi:type="dcterms:W3CDTF">2021-11-22T23:30:19Z</dcterms:modified>
  <cp:category>Matriz de riesgos</cp:category>
  <cp:contentStatus/>
</cp:coreProperties>
</file>